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defaultThemeVersion="124226"/>
  <mc:AlternateContent xmlns:mc="http://schemas.openxmlformats.org/markup-compatibility/2006">
    <mc:Choice Requires="x15">
      <x15ac:absPath xmlns:x15ac="http://schemas.microsoft.com/office/spreadsheetml/2010/11/ac" url="H:\Agenda Items 2026\"/>
    </mc:Choice>
  </mc:AlternateContent>
  <xr:revisionPtr revIDLastSave="0" documentId="8_{9B2F3B29-3553-4520-A456-5D9A5276EE21}" xr6:coauthVersionLast="47" xr6:coauthVersionMax="47" xr10:uidLastSave="{00000000-0000-0000-0000-000000000000}"/>
  <bookViews>
    <workbookView xWindow="28680" yWindow="-120" windowWidth="29040" windowHeight="15720" xr2:uid="{00000000-000D-0000-FFFF-FFFF00000000}"/>
  </bookViews>
  <sheets>
    <sheet name="Page 1" sheetId="1" r:id="rId1"/>
    <sheet name="Page 2" sheetId="10" r:id="rId2"/>
    <sheet name="Additional Lines" sheetId="11" r:id="rId3"/>
  </sheets>
  <definedNames>
    <definedName name="_xlnm.Print_Area" localSheetId="0">'Page 1'!$A$1:$F$51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0" l="1"/>
  <c r="E21" i="10"/>
  <c r="E20" i="10"/>
  <c r="E19" i="10"/>
  <c r="E18" i="10"/>
  <c r="E17" i="10"/>
  <c r="E37" i="11"/>
  <c r="E36" i="11"/>
  <c r="E35" i="11"/>
  <c r="E34" i="11"/>
  <c r="E33" i="11"/>
  <c r="E32" i="11"/>
  <c r="E31" i="11"/>
  <c r="E28" i="11"/>
  <c r="E29" i="11"/>
  <c r="E30" i="11"/>
  <c r="F3" i="11" l="1"/>
  <c r="F27" i="11" s="1"/>
  <c r="F3" i="10"/>
  <c r="B45" i="1"/>
  <c r="C45" i="1" s="1"/>
  <c r="D45" i="1" s="1"/>
  <c r="E45" i="1" s="1"/>
  <c r="F45" i="1" s="1"/>
  <c r="C13" i="1"/>
  <c r="D13" i="1" s="1"/>
  <c r="E13" i="1" s="1"/>
  <c r="F13" i="1" s="1"/>
  <c r="J45" i="10"/>
  <c r="F17" i="1" s="1"/>
  <c r="I45" i="10"/>
  <c r="E17" i="1" s="1"/>
  <c r="H45" i="10"/>
  <c r="D17" i="1" s="1"/>
  <c r="G45" i="10"/>
  <c r="C17" i="1" s="1"/>
  <c r="F45" i="10"/>
  <c r="B17" i="1" s="1"/>
  <c r="F18" i="1"/>
  <c r="E18" i="1"/>
  <c r="D18" i="1"/>
  <c r="C18" i="1"/>
  <c r="B18" i="1"/>
  <c r="F51" i="1"/>
  <c r="E51" i="1"/>
  <c r="D51" i="1"/>
  <c r="C51" i="1"/>
  <c r="B51" i="1"/>
  <c r="E33" i="10"/>
  <c r="E34" i="10"/>
  <c r="E35" i="10"/>
  <c r="E26" i="10"/>
  <c r="E25" i="10"/>
  <c r="E24" i="10"/>
  <c r="E23" i="10"/>
  <c r="E38" i="11"/>
  <c r="E27" i="10" s="1"/>
  <c r="F16" i="10" l="1"/>
  <c r="F10" i="10"/>
  <c r="F8" i="10"/>
  <c r="F6" i="10"/>
  <c r="F4" i="10"/>
  <c r="F13" i="11"/>
  <c r="F15" i="11"/>
  <c r="F16" i="11"/>
  <c r="F5" i="11"/>
  <c r="F14" i="11"/>
  <c r="F18" i="11"/>
  <c r="F7" i="11"/>
  <c r="F21" i="11"/>
  <c r="F4" i="11"/>
  <c r="F19" i="11"/>
  <c r="F8" i="11"/>
  <c r="G3" i="11"/>
  <c r="F10" i="11"/>
  <c r="F11" i="11"/>
  <c r="F17" i="11"/>
  <c r="F6" i="11"/>
  <c r="F20" i="11"/>
  <c r="F9" i="11"/>
  <c r="F12" i="11"/>
  <c r="F34" i="10"/>
  <c r="F23" i="10"/>
  <c r="F25" i="10"/>
  <c r="F33" i="10"/>
  <c r="F26" i="10"/>
  <c r="F21" i="10"/>
  <c r="F20" i="10"/>
  <c r="F32" i="10"/>
  <c r="F22" i="10"/>
  <c r="G16" i="10"/>
  <c r="G33" i="10" s="1"/>
  <c r="F24" i="10"/>
  <c r="F18" i="10"/>
  <c r="F35" i="10"/>
  <c r="F17" i="10"/>
  <c r="F19" i="10"/>
  <c r="F28" i="11"/>
  <c r="F31" i="11"/>
  <c r="F36" i="11"/>
  <c r="F37" i="11"/>
  <c r="F32" i="11"/>
  <c r="F30" i="11"/>
  <c r="F33" i="11"/>
  <c r="F34" i="11"/>
  <c r="G27" i="11"/>
  <c r="F29" i="11"/>
  <c r="F35" i="11"/>
  <c r="F7" i="10"/>
  <c r="G3" i="10"/>
  <c r="F5" i="10"/>
  <c r="F9" i="10"/>
  <c r="G34" i="10" l="1"/>
  <c r="F22" i="11"/>
  <c r="F11" i="10" s="1"/>
  <c r="B14" i="1" s="1"/>
  <c r="G18" i="11"/>
  <c r="G5" i="11"/>
  <c r="G4" i="11"/>
  <c r="G12" i="11"/>
  <c r="G8" i="11"/>
  <c r="G17" i="11"/>
  <c r="H3" i="11"/>
  <c r="G19" i="11"/>
  <c r="G20" i="11"/>
  <c r="G13" i="11"/>
  <c r="G14" i="11"/>
  <c r="G10" i="11"/>
  <c r="G7" i="11"/>
  <c r="G21" i="11"/>
  <c r="G6" i="11"/>
  <c r="G15" i="11"/>
  <c r="G16" i="11"/>
  <c r="G11" i="11"/>
  <c r="G9" i="11"/>
  <c r="F38" i="10"/>
  <c r="G30" i="11"/>
  <c r="G37" i="11"/>
  <c r="G31" i="11"/>
  <c r="G32" i="11"/>
  <c r="G33" i="11"/>
  <c r="G36" i="11"/>
  <c r="H27" i="11"/>
  <c r="G28" i="11"/>
  <c r="G35" i="11"/>
  <c r="G29" i="11"/>
  <c r="G34" i="11"/>
  <c r="F38" i="11"/>
  <c r="F27" i="10" s="1"/>
  <c r="F41" i="10"/>
  <c r="G41" i="10" s="1"/>
  <c r="H41" i="10" s="1"/>
  <c r="I41" i="10" s="1"/>
  <c r="J41" i="10" s="1"/>
  <c r="G32" i="10"/>
  <c r="H32" i="10" s="1"/>
  <c r="I32" i="10" s="1"/>
  <c r="J32" i="10" s="1"/>
  <c r="H16" i="10"/>
  <c r="G24" i="10"/>
  <c r="G19" i="10"/>
  <c r="G26" i="10"/>
  <c r="G23" i="10"/>
  <c r="G25" i="10"/>
  <c r="G18" i="10"/>
  <c r="G17" i="10"/>
  <c r="G20" i="10"/>
  <c r="G21" i="10"/>
  <c r="G35" i="10"/>
  <c r="G22" i="10"/>
  <c r="G7" i="10"/>
  <c r="G9" i="10"/>
  <c r="G10" i="10"/>
  <c r="G4" i="10"/>
  <c r="G6" i="10"/>
  <c r="G8" i="10"/>
  <c r="H3" i="10"/>
  <c r="G5" i="10"/>
  <c r="G38" i="10" l="1"/>
  <c r="H20" i="11"/>
  <c r="H12" i="11"/>
  <c r="H18" i="11"/>
  <c r="H5" i="11"/>
  <c r="H4" i="11"/>
  <c r="H9" i="11"/>
  <c r="H19" i="11"/>
  <c r="H6" i="11"/>
  <c r="H13" i="11"/>
  <c r="H15" i="11"/>
  <c r="H17" i="11"/>
  <c r="H10" i="11"/>
  <c r="H8" i="11"/>
  <c r="H14" i="11"/>
  <c r="H7" i="11"/>
  <c r="H21" i="11"/>
  <c r="H16" i="11"/>
  <c r="I3" i="11"/>
  <c r="H11" i="11"/>
  <c r="G22" i="11"/>
  <c r="G11" i="10" s="1"/>
  <c r="C14" i="1" s="1"/>
  <c r="B15" i="1"/>
  <c r="B16" i="1" s="1"/>
  <c r="B19" i="1" s="1"/>
  <c r="H5" i="10"/>
  <c r="H7" i="10"/>
  <c r="H8" i="10"/>
  <c r="H10" i="10"/>
  <c r="H4" i="10"/>
  <c r="H6" i="10"/>
  <c r="I3" i="10"/>
  <c r="H9" i="10"/>
  <c r="H26" i="10"/>
  <c r="H24" i="10"/>
  <c r="H20" i="10"/>
  <c r="H19" i="10"/>
  <c r="H23" i="10"/>
  <c r="I16" i="10"/>
  <c r="H17" i="10"/>
  <c r="H21" i="10"/>
  <c r="H35" i="10"/>
  <c r="H22" i="10"/>
  <c r="H25" i="10"/>
  <c r="H18" i="10"/>
  <c r="H33" i="10"/>
  <c r="H34" i="10"/>
  <c r="H37" i="11"/>
  <c r="H35" i="11"/>
  <c r="H30" i="11"/>
  <c r="H32" i="11"/>
  <c r="H28" i="11"/>
  <c r="H33" i="11"/>
  <c r="H31" i="11"/>
  <c r="H36" i="11"/>
  <c r="H29" i="11"/>
  <c r="H34" i="11"/>
  <c r="I27" i="11"/>
  <c r="G38" i="11"/>
  <c r="G27" i="10" s="1"/>
  <c r="C15" i="1" s="1"/>
  <c r="I10" i="11" l="1"/>
  <c r="I8" i="11"/>
  <c r="I4" i="11"/>
  <c r="I15" i="11"/>
  <c r="I21" i="11"/>
  <c r="I9" i="11"/>
  <c r="I12" i="11"/>
  <c r="I17" i="11"/>
  <c r="I16" i="11"/>
  <c r="I5" i="11"/>
  <c r="I6" i="11"/>
  <c r="I19" i="11"/>
  <c r="I18" i="11"/>
  <c r="I11" i="11"/>
  <c r="I7" i="11"/>
  <c r="I13" i="11"/>
  <c r="J3" i="11"/>
  <c r="I20" i="11"/>
  <c r="I14" i="11"/>
  <c r="H22" i="11"/>
  <c r="H11" i="10" s="1"/>
  <c r="D14" i="1" s="1"/>
  <c r="I19" i="10"/>
  <c r="I18" i="10"/>
  <c r="I26" i="10"/>
  <c r="I24" i="10"/>
  <c r="I25" i="10"/>
  <c r="I21" i="10"/>
  <c r="J16" i="10"/>
  <c r="I17" i="10"/>
  <c r="I35" i="10"/>
  <c r="I23" i="10"/>
  <c r="I20" i="10"/>
  <c r="I22" i="10"/>
  <c r="I34" i="10"/>
  <c r="I33" i="10"/>
  <c r="C16" i="1"/>
  <c r="C19" i="1" s="1"/>
  <c r="H38" i="11"/>
  <c r="H27" i="10" s="1"/>
  <c r="I4" i="10"/>
  <c r="I9" i="10"/>
  <c r="J3" i="10"/>
  <c r="I7" i="10"/>
  <c r="I10" i="10"/>
  <c r="I5" i="10"/>
  <c r="I6" i="10"/>
  <c r="I8" i="10"/>
  <c r="I37" i="11"/>
  <c r="J27" i="11"/>
  <c r="I36" i="11"/>
  <c r="I33" i="11"/>
  <c r="I32" i="11"/>
  <c r="I31" i="11"/>
  <c r="I35" i="11"/>
  <c r="I30" i="11"/>
  <c r="I28" i="11"/>
  <c r="I34" i="11"/>
  <c r="I29" i="11"/>
  <c r="H38" i="10"/>
  <c r="I22" i="11" l="1"/>
  <c r="I11" i="10" s="1"/>
  <c r="E14" i="1" s="1"/>
  <c r="J5" i="11"/>
  <c r="J4" i="11"/>
  <c r="J12" i="11"/>
  <c r="J11" i="11"/>
  <c r="J8" i="11"/>
  <c r="J14" i="11"/>
  <c r="J7" i="11"/>
  <c r="J20" i="11"/>
  <c r="J18" i="11"/>
  <c r="J13" i="11"/>
  <c r="J17" i="11"/>
  <c r="J19" i="11"/>
  <c r="J15" i="11"/>
  <c r="J10" i="11"/>
  <c r="J21" i="11"/>
  <c r="J9" i="11"/>
  <c r="J16" i="11"/>
  <c r="J6" i="11"/>
  <c r="D15" i="1"/>
  <c r="D16" i="1" s="1"/>
  <c r="D19" i="1" s="1"/>
  <c r="J30" i="11"/>
  <c r="J35" i="11"/>
  <c r="J29" i="11"/>
  <c r="J36" i="11"/>
  <c r="J34" i="11"/>
  <c r="J32" i="11"/>
  <c r="J37" i="11"/>
  <c r="J31" i="11"/>
  <c r="J28" i="11"/>
  <c r="J33" i="11"/>
  <c r="I38" i="11"/>
  <c r="I27" i="10" s="1"/>
  <c r="I38" i="10"/>
  <c r="J9" i="10"/>
  <c r="J10" i="10"/>
  <c r="J4" i="10"/>
  <c r="J8" i="10"/>
  <c r="J7" i="10"/>
  <c r="J5" i="10"/>
  <c r="J6" i="10"/>
  <c r="J26" i="10"/>
  <c r="J18" i="10"/>
  <c r="J17" i="10"/>
  <c r="J23" i="10"/>
  <c r="J25" i="10"/>
  <c r="J35" i="10"/>
  <c r="J19" i="10"/>
  <c r="J21" i="10"/>
  <c r="J22" i="10"/>
  <c r="J20" i="10"/>
  <c r="J24" i="10"/>
  <c r="J34" i="10"/>
  <c r="J33" i="10"/>
  <c r="J22" i="11" l="1"/>
  <c r="J11" i="10" s="1"/>
  <c r="F14" i="1" s="1"/>
  <c r="E15" i="1"/>
  <c r="E16" i="1" s="1"/>
  <c r="E19" i="1" s="1"/>
  <c r="J38" i="11"/>
  <c r="J27" i="10" s="1"/>
  <c r="J38" i="10"/>
  <c r="F15" i="1" l="1"/>
  <c r="F16" i="1" s="1"/>
  <c r="F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greenmel</author>
  </authors>
  <commentList>
    <comment ref="A22" authorId="0" shapeId="0" xr:uid="{00000000-0006-0000-0000-000001000000}">
      <text>
        <r>
          <rPr>
            <sz val="8"/>
            <color indexed="81"/>
            <rFont val="Tahoma"/>
            <family val="2"/>
          </rPr>
          <t xml:space="preserve">A brief summary of the overall value the proposed project provides in relation to meeting your business requirements.  Include information on the issues that led to the current need along with supporting data. Is the requested project necessary under State or Federal Mandate or contractual obligation?  If yes, please state so and cite the specific statute or Commissioner's Court Order No.
</t>
        </r>
      </text>
    </comment>
    <comment ref="A31" authorId="0" shapeId="0" xr:uid="{00000000-0006-0000-0000-000002000000}">
      <text>
        <r>
          <rPr>
            <sz val="8"/>
            <color indexed="81"/>
            <rFont val="Tahoma"/>
            <family val="2"/>
          </rPr>
          <t xml:space="preserve">Describe the current conditions pertaining to the need for this request.
</t>
        </r>
      </text>
    </comment>
    <comment ref="D31" authorId="0" shapeId="0" xr:uid="{00000000-0006-0000-0000-000003000000}">
      <text>
        <r>
          <rPr>
            <sz val="8"/>
            <color indexed="81"/>
            <rFont val="Tahoma"/>
            <family val="2"/>
          </rPr>
          <t xml:space="preserve">List the desired outcomes in general terms, of the overall need, as well as the benefits.
</t>
        </r>
      </text>
    </comment>
    <comment ref="A40" authorId="0" shapeId="0" xr:uid="{00000000-0006-0000-0000-000004000000}">
      <text>
        <r>
          <rPr>
            <sz val="8"/>
            <color indexed="81"/>
            <rFont val="Tahoma"/>
            <family val="2"/>
          </rPr>
          <t>Add any other comments which would be important to note, yet do not fit the other categories.  Summarize how the requested project helps the county to achieve specific goals identified in our Comprehensive Strategic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greenmel</author>
    <author>PLG</author>
  </authors>
  <commentList>
    <comment ref="E31" authorId="0" shapeId="0" xr:uid="{00000000-0006-0000-0100-000001000000}">
      <text>
        <r>
          <rPr>
            <sz val="8"/>
            <color indexed="81"/>
            <rFont val="Tahoma"/>
            <family val="2"/>
          </rPr>
          <t xml:space="preserve">Enter the square footage of the planned facility
</t>
        </r>
      </text>
    </comment>
    <comment ref="A32" authorId="1" shapeId="0" xr:uid="{00000000-0006-0000-0100-000002000000}">
      <text>
        <r>
          <rPr>
            <sz val="8"/>
            <color indexed="81"/>
            <rFont val="Tahoma"/>
            <family val="2"/>
          </rPr>
          <t xml:space="preserve">Enter the fiscal year the new facility will open.
</t>
        </r>
      </text>
    </comment>
    <comment ref="A36" authorId="0" shapeId="0" xr:uid="{00000000-0006-0000-0100-000003000000}">
      <text>
        <r>
          <rPr>
            <sz val="8"/>
            <color indexed="81"/>
            <rFont val="Tahoma"/>
            <family val="2"/>
          </rPr>
          <t xml:space="preserve">Calculation for operating supplies may be based on actual costs, if known, a comparable facility, or other methodology to be described separately and submitted with this form.
</t>
        </r>
      </text>
    </comment>
  </commentList>
</comments>
</file>

<file path=xl/sharedStrings.xml><?xml version="1.0" encoding="utf-8"?>
<sst xmlns="http://schemas.openxmlformats.org/spreadsheetml/2006/main" count="93" uniqueCount="76">
  <si>
    <t>Department</t>
  </si>
  <si>
    <t>Contact Person</t>
  </si>
  <si>
    <t>Phone Number</t>
  </si>
  <si>
    <t>Project Name</t>
  </si>
  <si>
    <t>Position Title</t>
  </si>
  <si>
    <t>Total Salary Impact</t>
  </si>
  <si>
    <t>Annual Utility Costs</t>
  </si>
  <si>
    <t>Annual Custodial Costs</t>
  </si>
  <si>
    <t>Annual Maintenance Costs</t>
  </si>
  <si>
    <t>Facility Size (sq ft)</t>
  </si>
  <si>
    <t>Cost/Sq Ft</t>
  </si>
  <si>
    <t>Base Year Start Up Costs</t>
  </si>
  <si>
    <t>Operating Costs</t>
  </si>
  <si>
    <t>Annual Operating Supplies</t>
  </si>
  <si>
    <t>Total Operating Costs</t>
  </si>
  <si>
    <t>Equipment Required</t>
  </si>
  <si>
    <t>Unit  Cost</t>
  </si>
  <si>
    <t>Number Required</t>
  </si>
  <si>
    <t>Fiscal Year</t>
  </si>
  <si>
    <t>Project Description</t>
  </si>
  <si>
    <t xml:space="preserve">Current State </t>
  </si>
  <si>
    <t xml:space="preserve">Desired Future State </t>
  </si>
  <si>
    <t>General Comments</t>
  </si>
  <si>
    <t>Preliminary Surveys</t>
  </si>
  <si>
    <t>Land Acquisition</t>
  </si>
  <si>
    <t>Architecture</t>
  </si>
  <si>
    <t>Engineering</t>
  </si>
  <si>
    <t xml:space="preserve">Construction  </t>
  </si>
  <si>
    <t>Activity</t>
  </si>
  <si>
    <t>Savings from Previously Used Facility</t>
  </si>
  <si>
    <t>Rent</t>
  </si>
  <si>
    <t>Other</t>
  </si>
  <si>
    <t>Total Savings</t>
  </si>
  <si>
    <t>Total Construction Cost</t>
  </si>
  <si>
    <t>Hourly Rate</t>
  </si>
  <si>
    <t>Annual Sal. &amp; Benefits</t>
  </si>
  <si>
    <t>Is this a new CIP Request?</t>
  </si>
  <si>
    <t>New CIP</t>
  </si>
  <si>
    <t>Updated CIP</t>
  </si>
  <si>
    <t>Project Funding By Year</t>
  </si>
  <si>
    <t>Cost by Fiscal Year</t>
  </si>
  <si>
    <t>CIP Budget</t>
  </si>
  <si>
    <t>Operating Budget</t>
  </si>
  <si>
    <t>Total Budget</t>
  </si>
  <si>
    <t>Revenue</t>
  </si>
  <si>
    <t>Net Costs</t>
  </si>
  <si>
    <t>Construction Costs (CIP BUDGET)</t>
  </si>
  <si>
    <t>Capital Equpiment Requirements (CIP Budget)</t>
  </si>
  <si>
    <t>Personnel Costs (Operating Budget)</t>
  </si>
  <si>
    <t>Other Operating Costs (Operating Budget)</t>
  </si>
  <si>
    <t>Fiscal Year of Opening</t>
  </si>
  <si>
    <t>Total Equipment Costs</t>
  </si>
  <si>
    <t>*To enter more data, use the Additional Lines Worksheet</t>
  </si>
  <si>
    <t>Furniture, Fixtures, &amp; Equipment</t>
  </si>
  <si>
    <t>Location of Project</t>
  </si>
  <si>
    <t>Start Date</t>
  </si>
  <si>
    <t>End Date</t>
  </si>
  <si>
    <t>Capital Equipment Requirements (CIP Budget)</t>
  </si>
  <si>
    <t>FY 2025 - FY 2029 Capital Improvement Program  
Project Request Summary Form   
Fort Bend County, Texas</t>
  </si>
  <si>
    <t>Crabb Fuel Island Upgrade</t>
  </si>
  <si>
    <t>Beechnut Fuel Island Upgrade</t>
  </si>
  <si>
    <t>Dairy Ashford Fuel Island Upgrade</t>
  </si>
  <si>
    <t>Drainage Fuel Island Upgrade</t>
  </si>
  <si>
    <t>Needville Fuel Island Upgrade</t>
  </si>
  <si>
    <t>Fairgrounds Fuel Island Upgrade</t>
  </si>
  <si>
    <t>Vehicle Maintenance Fuel Island Upgrade</t>
  </si>
  <si>
    <t>Arcola/Fresno Fuel Island Upgrade</t>
  </si>
  <si>
    <t>Bulk Yard Fuel Island Upgrade</t>
  </si>
  <si>
    <t>Scott Wieghat</t>
  </si>
  <si>
    <t>281-342-4513</t>
  </si>
  <si>
    <t>Fuel Island Upgrades</t>
  </si>
  <si>
    <t>All Fuel Islands within Fort Bend County</t>
  </si>
  <si>
    <t xml:space="preserve">We want to upgrade all Fort Bend County Fuel Islands. Each distribution center will be upgraded with single and/or dual electronic dispensers, high pressured fuel hoses for both gas and diesel, all brackets and hanging hardware to keep fuel hoses secured, upgraded gas and diesel nozzles. All but Vehicle Maintenance and Drainage will receive an upgraded DEF (diesel exhaust flued) stainless steel cabinet with pump, hose reel, nozzle, meter and a 500 gallon tank. The bulk fuel yard will be upgraded with variable length sub pump, liquid control meter w/10:1 Pulser-150GPM, Dixon loading arm for fuel hose storeage when not in use. In addition to the project will be fuel piping, electrical work, and fabrication work that will be needed for all upgrades. The bulk fuel yard will also require rental equipment for installation of upraded equipment. </t>
  </si>
  <si>
    <t xml:space="preserve">All of our current fueling distribution centers have outdated pumps and dispensers, have multiple issues and leak. Our current vendor is having trouble finding parts to make proper and safe repairs to the dispensers. This is causing us to have to have extended shutdowns at different distribution centers until parts are found. This will possibly cause county vehicles to have to travel further and out of their way to get fuel. </t>
  </si>
  <si>
    <t xml:space="preserve">The upgrades will give all of our fueling distribution centers new pumps, dispensers, and DEF systems. This upgrade will save money on future maintenance cost and downtime when issues arise at any of our locations. </t>
  </si>
  <si>
    <t>Vehicle Maintenance 4111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</si>
</sst>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2" formatCode="_(&quot;$&quot;* #,##0_);_(&quot;$&quot;* \(#,##0\);_(&quot;$&quot;* &quot;-&quot;_);_(@_)"/>
    <numFmt numFmtId="44" formatCode="_(&quot;$&quot;* #,##0.00_);_(&quot;$&quot;* \(#,##0.00\);_(&quot;$&quot;* &quot;-&quot;??_);_(@_)"/>
    <numFmt numFmtId="164" formatCode="&quot;$&quot;#,##0.00"/>
    <numFmt numFmtId="165" formatCode="[$-409]mmmm\ d\,\ yyyy;@"/>
  </numFmts>
  <fonts count="13" x14ac:knownFonts="1">
    <font>
      <sz val="10"/>
      <color theme="1"/>
      <name val="Arial"/>
      <family val="2"/>
    </font>
    <font>
      <sz val="8"/>
      <color indexed="81"/>
      <name val="Tahoma"/>
      <family val="2"/>
    </font>
    <font>
      <sz val="10"/>
      <name val="Arial"/>
      <family val="2"/>
    </font>
    <font>
      <b/>
      <sz val="11"/>
      <name val="Arial"/>
      <family val="2"/>
    </font>
    <font>
      <sz val="10"/>
      <color theme="1"/>
      <name val="Arial"/>
      <family val="2"/>
    </font>
    <font>
      <sz val="10"/>
      <color theme="0"/>
      <name val="Arial"/>
      <family val="2"/>
    </font>
    <font>
      <b/>
      <sz val="10"/>
      <color theme="0"/>
      <name val="Arial"/>
      <family val="2"/>
    </font>
    <font>
      <b/>
      <sz val="10"/>
      <color theme="1"/>
      <name val="Arial"/>
      <family val="2"/>
    </font>
    <font>
      <b/>
      <sz val="11"/>
      <color theme="1"/>
      <name val="Arial"/>
      <family val="2"/>
    </font>
    <font>
      <sz val="11"/>
      <color theme="1"/>
      <name val="Arial"/>
      <family val="2"/>
    </font>
    <font>
      <sz val="14"/>
      <color theme="1"/>
      <name val="Arial"/>
      <family val="2"/>
    </font>
    <font>
      <b/>
      <sz val="11"/>
      <color theme="0"/>
      <name val="Arial"/>
      <family val="2"/>
    </font>
    <font>
      <sz val="9"/>
      <color theme="1"/>
      <name val="Arial"/>
      <family val="2"/>
    </font>
  </fonts>
  <fills count="3">
    <fill>
      <patternFill patternType="none"/>
    </fill>
    <fill>
      <patternFill patternType="gray125"/>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4" fillId="0" borderId="0" applyFont="0" applyFill="0" applyBorder="0" applyAlignment="0" applyProtection="0"/>
  </cellStyleXfs>
  <cellXfs count="93">
    <xf numFmtId="0" fontId="0" fillId="0" borderId="0" xfId="0"/>
    <xf numFmtId="0" fontId="0" fillId="0" borderId="1" xfId="0" applyBorder="1"/>
    <xf numFmtId="0" fontId="0" fillId="0" borderId="2" xfId="0" applyBorder="1"/>
    <xf numFmtId="44" fontId="0" fillId="0" borderId="1" xfId="0" applyNumberFormat="1" applyBorder="1"/>
    <xf numFmtId="0" fontId="0" fillId="0" borderId="0" xfId="0" applyAlignment="1">
      <alignment horizontal="center"/>
    </xf>
    <xf numFmtId="164" fontId="0" fillId="0" borderId="0" xfId="0" applyNumberFormat="1"/>
    <xf numFmtId="44" fontId="4" fillId="0" borderId="0" xfId="1" applyFont="1"/>
    <xf numFmtId="0" fontId="8" fillId="0" borderId="0" xfId="0" applyFont="1"/>
    <xf numFmtId="0" fontId="7" fillId="0" borderId="0" xfId="0" applyFont="1"/>
    <xf numFmtId="0" fontId="0" fillId="0" borderId="0" xfId="0" applyAlignment="1">
      <alignment wrapText="1"/>
    </xf>
    <xf numFmtId="0" fontId="5" fillId="2" borderId="1" xfId="0" applyFont="1" applyFill="1" applyBorder="1" applyAlignment="1">
      <alignment horizontal="center" wrapText="1"/>
    </xf>
    <xf numFmtId="1" fontId="5" fillId="2" borderId="0" xfId="0" applyNumberFormat="1" applyFont="1" applyFill="1" applyAlignment="1">
      <alignment horizontal="center" wrapText="1"/>
    </xf>
    <xf numFmtId="0" fontId="5" fillId="2" borderId="0" xfId="0" applyFont="1" applyFill="1" applyAlignment="1">
      <alignment horizontal="center" wrapText="1"/>
    </xf>
    <xf numFmtId="42" fontId="0" fillId="0" borderId="3" xfId="0" applyNumberFormat="1" applyBorder="1"/>
    <xf numFmtId="42" fontId="0" fillId="0" borderId="0" xfId="0" applyNumberFormat="1"/>
    <xf numFmtId="42" fontId="0" fillId="0" borderId="4" xfId="0" applyNumberFormat="1" applyBorder="1"/>
    <xf numFmtId="42" fontId="0" fillId="0" borderId="5" xfId="0" applyNumberFormat="1" applyBorder="1"/>
    <xf numFmtId="42" fontId="0" fillId="0" borderId="6" xfId="0" applyNumberFormat="1" applyBorder="1"/>
    <xf numFmtId="42" fontId="0" fillId="0" borderId="7" xfId="0" applyNumberFormat="1" applyBorder="1"/>
    <xf numFmtId="0" fontId="5" fillId="2" borderId="4" xfId="0" applyFont="1" applyFill="1" applyBorder="1"/>
    <xf numFmtId="0" fontId="5" fillId="2" borderId="0" xfId="0" applyFont="1" applyFill="1" applyAlignment="1">
      <alignment horizontal="center"/>
    </xf>
    <xf numFmtId="0" fontId="5" fillId="2" borderId="0" xfId="0" quotePrefix="1" applyFont="1" applyFill="1" applyAlignment="1">
      <alignment horizontal="center"/>
    </xf>
    <xf numFmtId="0" fontId="9" fillId="0" borderId="0" xfId="0" applyFont="1"/>
    <xf numFmtId="0" fontId="5" fillId="2" borderId="2" xfId="0" applyFont="1" applyFill="1" applyBorder="1" applyAlignment="1">
      <alignment wrapText="1"/>
    </xf>
    <xf numFmtId="42" fontId="0" fillId="0" borderId="1" xfId="0" applyNumberFormat="1" applyBorder="1"/>
    <xf numFmtId="0" fontId="2" fillId="2" borderId="0" xfId="0" applyFont="1" applyFill="1"/>
    <xf numFmtId="0" fontId="0" fillId="2" borderId="0" xfId="0" applyFill="1"/>
    <xf numFmtId="165" fontId="0" fillId="0" borderId="0" xfId="0" applyNumberFormat="1" applyAlignment="1">
      <alignment horizontal="center"/>
    </xf>
    <xf numFmtId="42" fontId="0" fillId="0" borderId="1" xfId="0" applyNumberFormat="1" applyBorder="1" applyAlignment="1">
      <alignment horizontal="center"/>
    </xf>
    <xf numFmtId="0" fontId="8" fillId="0" borderId="1" xfId="0" applyFont="1" applyBorder="1"/>
    <xf numFmtId="42" fontId="8" fillId="0" borderId="1" xfId="0" applyNumberFormat="1" applyFont="1" applyBorder="1" applyAlignment="1">
      <alignment horizontal="center"/>
    </xf>
    <xf numFmtId="0" fontId="2" fillId="0" borderId="1" xfId="0" applyFont="1" applyBorder="1"/>
    <xf numFmtId="42" fontId="2" fillId="0" borderId="1" xfId="0" applyNumberFormat="1" applyFont="1" applyBorder="1"/>
    <xf numFmtId="42" fontId="3" fillId="0" borderId="1" xfId="0" applyNumberFormat="1" applyFont="1" applyBorder="1"/>
    <xf numFmtId="0" fontId="7" fillId="0" borderId="1" xfId="0" applyFont="1" applyBorder="1" applyAlignment="1">
      <alignment shrinkToFit="1"/>
    </xf>
    <xf numFmtId="42" fontId="7" fillId="0" borderId="1" xfId="0" applyNumberFormat="1" applyFont="1" applyBorder="1"/>
    <xf numFmtId="0" fontId="0" fillId="0" borderId="8" xfId="0" applyBorder="1"/>
    <xf numFmtId="44" fontId="0" fillId="0" borderId="8" xfId="0" applyNumberFormat="1" applyBorder="1"/>
    <xf numFmtId="42" fontId="0" fillId="0" borderId="8" xfId="0" applyNumberFormat="1" applyBorder="1"/>
    <xf numFmtId="0" fontId="2" fillId="2" borderId="9" xfId="0" applyFont="1" applyFill="1" applyBorder="1" applyAlignment="1">
      <alignment wrapText="1"/>
    </xf>
    <xf numFmtId="0" fontId="8" fillId="0" borderId="1" xfId="0" applyFont="1" applyBorder="1" applyAlignment="1">
      <alignment horizontal="center"/>
    </xf>
    <xf numFmtId="7" fontId="0" fillId="0" borderId="1" xfId="0" applyNumberFormat="1" applyBorder="1"/>
    <xf numFmtId="42" fontId="0" fillId="2" borderId="1" xfId="0" applyNumberFormat="1" applyFill="1" applyBorder="1"/>
    <xf numFmtId="44" fontId="0" fillId="2" borderId="1" xfId="0" applyNumberFormat="1" applyFill="1" applyBorder="1"/>
    <xf numFmtId="42" fontId="8" fillId="2" borderId="1" xfId="0" applyNumberFormat="1" applyFont="1" applyFill="1" applyBorder="1"/>
    <xf numFmtId="44" fontId="8" fillId="2" borderId="1" xfId="0" applyNumberFormat="1" applyFont="1" applyFill="1" applyBorder="1"/>
    <xf numFmtId="42" fontId="8" fillId="0" borderId="1" xfId="0" applyNumberFormat="1" applyFont="1" applyBorder="1"/>
    <xf numFmtId="0" fontId="0" fillId="0" borderId="1" xfId="0" applyBorder="1" applyAlignment="1" applyProtection="1">
      <alignment horizontal="center"/>
      <protection locked="0"/>
    </xf>
    <xf numFmtId="44" fontId="0" fillId="0" borderId="1" xfId="0" applyNumberFormat="1" applyBorder="1" applyProtection="1">
      <protection locked="0"/>
    </xf>
    <xf numFmtId="42" fontId="0" fillId="0" borderId="1" xfId="0" applyNumberFormat="1" applyBorder="1" applyProtection="1">
      <protection locked="0"/>
    </xf>
    <xf numFmtId="0" fontId="0" fillId="0" borderId="10" xfId="0" applyBorder="1" applyAlignment="1" applyProtection="1">
      <alignment horizontal="center"/>
      <protection locked="0"/>
    </xf>
    <xf numFmtId="42" fontId="0" fillId="0" borderId="1" xfId="0" quotePrefix="1"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44" fontId="8" fillId="0" borderId="1" xfId="0" applyNumberFormat="1" applyFont="1" applyBorder="1"/>
    <xf numFmtId="0" fontId="6" fillId="2" borderId="0" xfId="0" applyFont="1" applyFill="1" applyAlignment="1">
      <alignment horizontal="center"/>
    </xf>
    <xf numFmtId="0" fontId="6" fillId="2" borderId="0" xfId="0" applyFont="1" applyFill="1"/>
    <xf numFmtId="14" fontId="0" fillId="0" borderId="1" xfId="0" applyNumberFormat="1" applyBorder="1" applyProtection="1">
      <protection locked="0"/>
    </xf>
    <xf numFmtId="0" fontId="10" fillId="0" borderId="0" xfId="0" applyFont="1" applyAlignment="1">
      <alignment horizontal="center" vertical="center" wrapText="1"/>
    </xf>
    <xf numFmtId="0" fontId="5" fillId="2" borderId="0" xfId="0" applyFont="1" applyFill="1" applyAlignment="1">
      <alignment horizontal="center"/>
    </xf>
    <xf numFmtId="0" fontId="0" fillId="0" borderId="1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6" fillId="2" borderId="6" xfId="0" applyFont="1" applyFill="1" applyBorder="1" applyAlignment="1">
      <alignment horizontal="center"/>
    </xf>
    <xf numFmtId="0" fontId="5" fillId="2" borderId="0" xfId="0" applyFont="1" applyFill="1" applyAlignment="1">
      <alignment horizontal="right"/>
    </xf>
    <xf numFmtId="0" fontId="2" fillId="0" borderId="12"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0" xfId="0" applyBorder="1" applyAlignment="1" applyProtection="1">
      <alignment horizontal="center"/>
      <protection locked="0"/>
    </xf>
    <xf numFmtId="0" fontId="6" fillId="2" borderId="12" xfId="0" applyFont="1" applyFill="1" applyBorder="1" applyAlignment="1">
      <alignment horizontal="center"/>
    </xf>
    <xf numFmtId="0" fontId="11" fillId="2" borderId="0" xfId="0" applyFont="1" applyFill="1" applyAlignment="1">
      <alignment horizontal="center" vertical="center"/>
    </xf>
    <xf numFmtId="0" fontId="5" fillId="2" borderId="6" xfId="0" applyFont="1" applyFill="1" applyBorder="1" applyAlignment="1">
      <alignment horizontal="center"/>
    </xf>
    <xf numFmtId="165" fontId="0" fillId="0" borderId="11" xfId="0" applyNumberFormat="1" applyBorder="1" applyAlignment="1" applyProtection="1">
      <alignment horizontal="center"/>
      <protection locked="0"/>
    </xf>
    <xf numFmtId="165" fontId="0" fillId="0" borderId="10" xfId="0" applyNumberFormat="1" applyBorder="1" applyAlignment="1" applyProtection="1">
      <alignment horizontal="center"/>
      <protection locked="0"/>
    </xf>
    <xf numFmtId="0" fontId="6" fillId="2" borderId="0" xfId="0" applyFont="1" applyFill="1" applyAlignment="1">
      <alignment horizontal="center"/>
    </xf>
    <xf numFmtId="0" fontId="0" fillId="0" borderId="1" xfId="0" applyBorder="1" applyAlignment="1">
      <alignment horizontal="right"/>
    </xf>
    <xf numFmtId="0" fontId="7" fillId="0" borderId="1" xfId="0" applyFont="1" applyBorder="1" applyAlignment="1">
      <alignment horizontal="right"/>
    </xf>
    <xf numFmtId="0" fontId="11" fillId="2" borderId="0" xfId="0" applyFont="1" applyFill="1" applyAlignment="1">
      <alignment horizontal="center"/>
    </xf>
    <xf numFmtId="0" fontId="12" fillId="0" borderId="1" xfId="0" applyFont="1" applyBorder="1" applyAlignment="1">
      <alignment horizontal="center"/>
    </xf>
    <xf numFmtId="0" fontId="8" fillId="0" borderId="1" xfId="0" applyFont="1" applyBorder="1" applyAlignment="1">
      <alignment horizontal="center"/>
    </xf>
    <xf numFmtId="0" fontId="5" fillId="2" borderId="0" xfId="0" applyFont="1" applyFill="1" applyAlignment="1">
      <alignment horizontal="center" wrapText="1"/>
    </xf>
    <xf numFmtId="0" fontId="5" fillId="2" borderId="6" xfId="0" applyFont="1" applyFill="1" applyBorder="1" applyAlignment="1">
      <alignment horizontal="center" wrapText="1"/>
    </xf>
    <xf numFmtId="0" fontId="2" fillId="0" borderId="14" xfId="0" applyFont="1" applyBorder="1" applyAlignment="1" applyProtection="1">
      <alignment horizontal="center" wrapText="1"/>
      <protection locked="0"/>
    </xf>
    <xf numFmtId="0" fontId="8" fillId="0" borderId="11" xfId="0" applyFont="1" applyBorder="1" applyAlignment="1">
      <alignment horizontal="center"/>
    </xf>
    <xf numFmtId="0" fontId="8" fillId="0" borderId="12" xfId="0" applyFont="1" applyBorder="1" applyAlignment="1">
      <alignment horizontal="center"/>
    </xf>
    <xf numFmtId="0" fontId="8" fillId="0" borderId="10" xfId="0" applyFont="1" applyBorder="1" applyAlignment="1">
      <alignment horizontal="center"/>
    </xf>
  </cellXfs>
  <cellStyles count="2">
    <cellStyle name="Currency" xfId="1" builtinId="4"/>
    <cellStyle name="Normal" xfId="0" builtinId="0"/>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0</xdr:col>
      <xdr:colOff>967740</xdr:colOff>
      <xdr:row>0</xdr:row>
      <xdr:rowOff>800100</xdr:rowOff>
    </xdr:to>
    <xdr:pic>
      <xdr:nvPicPr>
        <xdr:cNvPr id="2088" name="Picture 14" descr="seal3">
          <a:extLst>
            <a:ext uri="{FF2B5EF4-FFF2-40B4-BE49-F238E27FC236}">
              <a16:creationId xmlns:a16="http://schemas.microsoft.com/office/drawing/2014/main" id="{00000000-0008-0000-0000-000028080000}"/>
            </a:ext>
          </a:extLst>
        </xdr:cNvPr>
        <xdr:cNvPicPr>
          <a:picLocks noChangeAspect="1" noChangeArrowheads="1"/>
        </xdr:cNvPicPr>
      </xdr:nvPicPr>
      <xdr:blipFill>
        <a:blip xmlns:r="http://schemas.openxmlformats.org/officeDocument/2006/relationships" r:embed="rId1">
          <a:clrChange>
            <a:clrFrom>
              <a:srgbClr val="FFFFFD"/>
            </a:clrFrom>
            <a:clrTo>
              <a:srgbClr val="FFFFFD">
                <a:alpha val="0"/>
              </a:srgbClr>
            </a:clrTo>
          </a:clrChange>
          <a:extLst>
            <a:ext uri="{28A0092B-C50C-407E-A947-70E740481C1C}">
              <a14:useLocalDpi xmlns:a14="http://schemas.microsoft.com/office/drawing/2010/main" val="0"/>
            </a:ext>
          </a:extLst>
        </a:blip>
        <a:srcRect/>
        <a:stretch>
          <a:fillRect/>
        </a:stretch>
      </xdr:blipFill>
      <xdr:spPr bwMode="auto">
        <a:xfrm>
          <a:off x="7620" y="0"/>
          <a:ext cx="9601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9"/>
  <sheetViews>
    <sheetView tabSelected="1" zoomScaleNormal="100" workbookViewId="0">
      <selection activeCell="A3" sqref="A3:B3"/>
    </sheetView>
  </sheetViews>
  <sheetFormatPr defaultRowHeight="12.75" x14ac:dyDescent="0.2"/>
  <cols>
    <col min="1" max="1" width="20.140625" customWidth="1"/>
    <col min="2" max="6" width="15.7109375" customWidth="1"/>
  </cols>
  <sheetData>
    <row r="1" spans="1:6" ht="65.25" customHeight="1" x14ac:dyDescent="0.2">
      <c r="A1" s="57" t="s">
        <v>58</v>
      </c>
      <c r="B1" s="57"/>
      <c r="C1" s="57"/>
      <c r="D1" s="57"/>
      <c r="E1" s="57"/>
      <c r="F1" s="57"/>
    </row>
    <row r="2" spans="1:6" x14ac:dyDescent="0.2">
      <c r="A2" s="68" t="s">
        <v>0</v>
      </c>
      <c r="B2" s="68"/>
      <c r="C2" s="68" t="s">
        <v>1</v>
      </c>
      <c r="D2" s="68"/>
      <c r="E2" s="68"/>
      <c r="F2" s="54" t="s">
        <v>2</v>
      </c>
    </row>
    <row r="3" spans="1:6" x14ac:dyDescent="0.2">
      <c r="A3" s="72" t="s">
        <v>75</v>
      </c>
      <c r="B3" s="72"/>
      <c r="C3" s="73" t="s">
        <v>68</v>
      </c>
      <c r="D3" s="74"/>
      <c r="E3" s="75"/>
      <c r="F3" s="50" t="s">
        <v>69</v>
      </c>
    </row>
    <row r="4" spans="1:6" x14ac:dyDescent="0.2">
      <c r="A4" s="2"/>
      <c r="B4" s="2"/>
      <c r="C4" s="2"/>
      <c r="D4" s="2"/>
      <c r="E4" s="2"/>
      <c r="F4" s="2"/>
    </row>
    <row r="5" spans="1:6" x14ac:dyDescent="0.2">
      <c r="A5" s="68" t="s">
        <v>3</v>
      </c>
      <c r="B5" s="68"/>
      <c r="C5" s="68"/>
      <c r="D5" s="68"/>
      <c r="E5" s="68"/>
      <c r="F5" s="68"/>
    </row>
    <row r="6" spans="1:6" x14ac:dyDescent="0.2">
      <c r="A6" s="73" t="s">
        <v>70</v>
      </c>
      <c r="B6" s="74"/>
      <c r="C6" s="74"/>
      <c r="D6" s="75"/>
      <c r="E6" s="79"/>
      <c r="F6" s="80"/>
    </row>
    <row r="7" spans="1:6" x14ac:dyDescent="0.2">
      <c r="A7" s="76" t="s">
        <v>54</v>
      </c>
      <c r="B7" s="76"/>
      <c r="C7" s="76"/>
      <c r="D7" s="76"/>
      <c r="E7" s="55" t="s">
        <v>55</v>
      </c>
      <c r="F7" s="55" t="s">
        <v>56</v>
      </c>
    </row>
    <row r="8" spans="1:6" x14ac:dyDescent="0.2">
      <c r="A8" s="73" t="s">
        <v>71</v>
      </c>
      <c r="B8" s="74"/>
      <c r="C8" s="74"/>
      <c r="D8" s="75"/>
      <c r="E8" s="56">
        <v>45566</v>
      </c>
      <c r="F8" s="56">
        <v>45930</v>
      </c>
    </row>
    <row r="9" spans="1:6" x14ac:dyDescent="0.2">
      <c r="A9" s="4"/>
      <c r="B9" s="4"/>
      <c r="C9" s="4"/>
      <c r="D9" s="27"/>
      <c r="E9" s="27"/>
    </row>
    <row r="10" spans="1:6" x14ac:dyDescent="0.2">
      <c r="A10" s="69" t="s">
        <v>36</v>
      </c>
      <c r="B10" s="69"/>
      <c r="C10" s="70" t="s">
        <v>37</v>
      </c>
      <c r="D10" s="71"/>
    </row>
    <row r="11" spans="1:6" x14ac:dyDescent="0.2">
      <c r="A11" s="4"/>
      <c r="B11" s="4"/>
      <c r="C11" s="4"/>
    </row>
    <row r="12" spans="1:6" x14ac:dyDescent="0.2">
      <c r="A12" s="81" t="s">
        <v>39</v>
      </c>
      <c r="B12" s="81"/>
      <c r="C12" s="81"/>
      <c r="D12" s="81"/>
      <c r="E12" s="81"/>
      <c r="F12" s="81"/>
    </row>
    <row r="13" spans="1:6" x14ac:dyDescent="0.2">
      <c r="A13" s="26"/>
      <c r="B13" s="20">
        <v>2025</v>
      </c>
      <c r="C13" s="20">
        <f>B13+1</f>
        <v>2026</v>
      </c>
      <c r="D13" s="20">
        <f>C13+1</f>
        <v>2027</v>
      </c>
      <c r="E13" s="20">
        <f>D13+1</f>
        <v>2028</v>
      </c>
      <c r="F13" s="20">
        <f>E13+1</f>
        <v>2029</v>
      </c>
    </row>
    <row r="14" spans="1:6" x14ac:dyDescent="0.2">
      <c r="A14" s="1" t="s">
        <v>41</v>
      </c>
      <c r="B14" s="28">
        <f>B51+'Page 2'!F11</f>
        <v>571237.02</v>
      </c>
      <c r="C14" s="28">
        <f>C51+'Page 2'!G11</f>
        <v>0</v>
      </c>
      <c r="D14" s="28">
        <f>D51+'Page 2'!H11</f>
        <v>0</v>
      </c>
      <c r="E14" s="28">
        <f>E51+'Page 2'!I11</f>
        <v>0</v>
      </c>
      <c r="F14" s="28">
        <f>F51+'Page 2'!J11</f>
        <v>0</v>
      </c>
    </row>
    <row r="15" spans="1:6" x14ac:dyDescent="0.2">
      <c r="A15" s="1" t="s">
        <v>42</v>
      </c>
      <c r="B15" s="28">
        <f>'Page 2'!F27+'Page 2'!F38</f>
        <v>0</v>
      </c>
      <c r="C15" s="28">
        <f>'Page 2'!G27+'Page 2'!G38</f>
        <v>0</v>
      </c>
      <c r="D15" s="28">
        <f>'Page 2'!H27+'Page 2'!H38</f>
        <v>0</v>
      </c>
      <c r="E15" s="28">
        <f>'Page 2'!I27+'Page 2'!I38</f>
        <v>0</v>
      </c>
      <c r="F15" s="28">
        <f>'Page 2'!J27+'Page 2'!J38</f>
        <v>0</v>
      </c>
    </row>
    <row r="16" spans="1:6" s="7" customFormat="1" ht="15" x14ac:dyDescent="0.25">
      <c r="A16" s="29" t="s">
        <v>43</v>
      </c>
      <c r="B16" s="30">
        <f>SUM(B14:B15)</f>
        <v>571237.02</v>
      </c>
      <c r="C16" s="30">
        <f>SUM(C14:C15)</f>
        <v>0</v>
      </c>
      <c r="D16" s="30">
        <f>SUM(D14:D15)</f>
        <v>0</v>
      </c>
      <c r="E16" s="30">
        <f>SUM(E14:E15)</f>
        <v>0</v>
      </c>
      <c r="F16" s="30">
        <f>SUM(F14:F15)</f>
        <v>0</v>
      </c>
    </row>
    <row r="17" spans="1:6" ht="12.95" customHeight="1" x14ac:dyDescent="0.2">
      <c r="A17" s="31" t="s">
        <v>32</v>
      </c>
      <c r="B17" s="32">
        <f>'Page 2'!F45</f>
        <v>0</v>
      </c>
      <c r="C17" s="32">
        <f>'Page 2'!G45</f>
        <v>0</v>
      </c>
      <c r="D17" s="32">
        <f>'Page 2'!H45</f>
        <v>0</v>
      </c>
      <c r="E17" s="32">
        <f>'Page 2'!I45</f>
        <v>0</v>
      </c>
      <c r="F17" s="32">
        <f>'Page 2'!J45</f>
        <v>0</v>
      </c>
    </row>
    <row r="18" spans="1:6" ht="12.95" customHeight="1" x14ac:dyDescent="0.2">
      <c r="A18" s="1" t="s">
        <v>44</v>
      </c>
      <c r="B18" s="32">
        <f>'Page 2'!F47</f>
        <v>0</v>
      </c>
      <c r="C18" s="32">
        <f>'Page 2'!G47</f>
        <v>0</v>
      </c>
      <c r="D18" s="32">
        <f>'Page 2'!H47</f>
        <v>0</v>
      </c>
      <c r="E18" s="32">
        <f>'Page 2'!I47</f>
        <v>0</v>
      </c>
      <c r="F18" s="32">
        <f>'Page 2'!J47</f>
        <v>0</v>
      </c>
    </row>
    <row r="19" spans="1:6" s="7" customFormat="1" ht="15" customHeight="1" x14ac:dyDescent="0.25">
      <c r="A19" s="29" t="s">
        <v>45</v>
      </c>
      <c r="B19" s="33">
        <f>B16-B17-B18</f>
        <v>571237.02</v>
      </c>
      <c r="C19" s="33">
        <f>C16-C17-C18</f>
        <v>0</v>
      </c>
      <c r="D19" s="33">
        <f>D16-D17-D18</f>
        <v>0</v>
      </c>
      <c r="E19" s="33">
        <f>E16-E17-E18</f>
        <v>0</v>
      </c>
      <c r="F19" s="33">
        <f>F16-F17-F18</f>
        <v>0</v>
      </c>
    </row>
    <row r="20" spans="1:6" ht="12.95" customHeight="1" x14ac:dyDescent="0.2">
      <c r="E20" s="14"/>
    </row>
    <row r="21" spans="1:6" x14ac:dyDescent="0.2">
      <c r="A21" s="58" t="s">
        <v>19</v>
      </c>
      <c r="B21" s="58"/>
      <c r="C21" s="58"/>
      <c r="D21" s="58"/>
      <c r="E21" s="58"/>
      <c r="F21" s="58"/>
    </row>
    <row r="22" spans="1:6" x14ac:dyDescent="0.2">
      <c r="A22" s="59" t="s">
        <v>72</v>
      </c>
      <c r="B22" s="60"/>
      <c r="C22" s="60"/>
      <c r="D22" s="60"/>
      <c r="E22" s="60"/>
      <c r="F22" s="61"/>
    </row>
    <row r="23" spans="1:6" x14ac:dyDescent="0.2">
      <c r="A23" s="62"/>
      <c r="B23" s="63"/>
      <c r="C23" s="63"/>
      <c r="D23" s="63"/>
      <c r="E23" s="63"/>
      <c r="F23" s="64"/>
    </row>
    <row r="24" spans="1:6" x14ac:dyDescent="0.2">
      <c r="A24" s="62"/>
      <c r="B24" s="63"/>
      <c r="C24" s="63"/>
      <c r="D24" s="63"/>
      <c r="E24" s="63"/>
      <c r="F24" s="64"/>
    </row>
    <row r="25" spans="1:6" x14ac:dyDescent="0.2">
      <c r="A25" s="62"/>
      <c r="B25" s="63"/>
      <c r="C25" s="63"/>
      <c r="D25" s="63"/>
      <c r="E25" s="63"/>
      <c r="F25" s="64"/>
    </row>
    <row r="26" spans="1:6" x14ac:dyDescent="0.2">
      <c r="A26" s="62"/>
      <c r="B26" s="63"/>
      <c r="C26" s="63"/>
      <c r="D26" s="63"/>
      <c r="E26" s="63"/>
      <c r="F26" s="64"/>
    </row>
    <row r="27" spans="1:6" x14ac:dyDescent="0.2">
      <c r="A27" s="62"/>
      <c r="B27" s="63"/>
      <c r="C27" s="63"/>
      <c r="D27" s="63"/>
      <c r="E27" s="63"/>
      <c r="F27" s="64"/>
    </row>
    <row r="28" spans="1:6" x14ac:dyDescent="0.2">
      <c r="A28" s="62"/>
      <c r="B28" s="63"/>
      <c r="C28" s="63"/>
      <c r="D28" s="63"/>
      <c r="E28" s="63"/>
      <c r="F28" s="64"/>
    </row>
    <row r="29" spans="1:6" x14ac:dyDescent="0.2">
      <c r="A29" s="65"/>
      <c r="B29" s="66"/>
      <c r="C29" s="66"/>
      <c r="D29" s="66"/>
      <c r="E29" s="66"/>
      <c r="F29" s="67"/>
    </row>
    <row r="30" spans="1:6" x14ac:dyDescent="0.2">
      <c r="A30" s="78" t="s">
        <v>20</v>
      </c>
      <c r="B30" s="78"/>
      <c r="C30" s="78"/>
      <c r="D30" s="78" t="s">
        <v>21</v>
      </c>
      <c r="E30" s="78"/>
      <c r="F30" s="78"/>
    </row>
    <row r="31" spans="1:6" ht="15.75" customHeight="1" x14ac:dyDescent="0.2">
      <c r="A31" s="59" t="s">
        <v>73</v>
      </c>
      <c r="B31" s="60"/>
      <c r="C31" s="61"/>
      <c r="D31" s="59" t="s">
        <v>74</v>
      </c>
      <c r="E31" s="60"/>
      <c r="F31" s="61"/>
    </row>
    <row r="32" spans="1:6" ht="12.95" customHeight="1" x14ac:dyDescent="0.2">
      <c r="A32" s="62"/>
      <c r="B32" s="63"/>
      <c r="C32" s="64"/>
      <c r="D32" s="62"/>
      <c r="E32" s="63"/>
      <c r="F32" s="64"/>
    </row>
    <row r="33" spans="1:6" x14ac:dyDescent="0.2">
      <c r="A33" s="62"/>
      <c r="B33" s="63"/>
      <c r="C33" s="64"/>
      <c r="D33" s="62"/>
      <c r="E33" s="63"/>
      <c r="F33" s="64"/>
    </row>
    <row r="34" spans="1:6" x14ac:dyDescent="0.2">
      <c r="A34" s="62"/>
      <c r="B34" s="63"/>
      <c r="C34" s="64"/>
      <c r="D34" s="62"/>
      <c r="E34" s="63"/>
      <c r="F34" s="64"/>
    </row>
    <row r="35" spans="1:6" ht="12.95" customHeight="1" x14ac:dyDescent="0.2">
      <c r="A35" s="62"/>
      <c r="B35" s="63"/>
      <c r="C35" s="64"/>
      <c r="D35" s="62"/>
      <c r="E35" s="63"/>
      <c r="F35" s="64"/>
    </row>
    <row r="36" spans="1:6" x14ac:dyDescent="0.2">
      <c r="A36" s="62"/>
      <c r="B36" s="63"/>
      <c r="C36" s="64"/>
      <c r="D36" s="62"/>
      <c r="E36" s="63"/>
      <c r="F36" s="64"/>
    </row>
    <row r="37" spans="1:6" x14ac:dyDescent="0.2">
      <c r="A37" s="62"/>
      <c r="B37" s="63"/>
      <c r="C37" s="64"/>
      <c r="D37" s="62"/>
      <c r="E37" s="63"/>
      <c r="F37" s="64"/>
    </row>
    <row r="38" spans="1:6" x14ac:dyDescent="0.2">
      <c r="A38" s="65"/>
      <c r="B38" s="66"/>
      <c r="C38" s="67"/>
      <c r="D38" s="65"/>
      <c r="E38" s="66"/>
      <c r="F38" s="67"/>
    </row>
    <row r="39" spans="1:6" x14ac:dyDescent="0.2">
      <c r="A39" s="58" t="s">
        <v>22</v>
      </c>
      <c r="B39" s="58"/>
      <c r="C39" s="58"/>
      <c r="D39" s="58"/>
      <c r="E39" s="58"/>
      <c r="F39" s="58"/>
    </row>
    <row r="40" spans="1:6" ht="12.95" customHeight="1" x14ac:dyDescent="0.2">
      <c r="A40" s="59"/>
      <c r="B40" s="60"/>
      <c r="C40" s="60"/>
      <c r="D40" s="60"/>
      <c r="E40" s="60"/>
      <c r="F40" s="61"/>
    </row>
    <row r="41" spans="1:6" x14ac:dyDescent="0.2">
      <c r="A41" s="62"/>
      <c r="B41" s="63"/>
      <c r="C41" s="63"/>
      <c r="D41" s="63"/>
      <c r="E41" s="63"/>
      <c r="F41" s="64"/>
    </row>
    <row r="42" spans="1:6" x14ac:dyDescent="0.2">
      <c r="A42" s="62"/>
      <c r="B42" s="63"/>
      <c r="C42" s="63"/>
      <c r="D42" s="63"/>
      <c r="E42" s="63"/>
      <c r="F42" s="64"/>
    </row>
    <row r="43" spans="1:6" ht="12.4" customHeight="1" x14ac:dyDescent="0.2">
      <c r="A43" s="65"/>
      <c r="B43" s="66"/>
      <c r="C43" s="66"/>
      <c r="D43" s="66"/>
      <c r="E43" s="66"/>
      <c r="F43" s="67"/>
    </row>
    <row r="44" spans="1:6" s="7" customFormat="1" ht="15" x14ac:dyDescent="0.25">
      <c r="A44" s="77" t="s">
        <v>46</v>
      </c>
      <c r="B44" s="77"/>
      <c r="C44" s="77"/>
      <c r="D44" s="77"/>
      <c r="E44" s="77"/>
      <c r="F44" s="77"/>
    </row>
    <row r="45" spans="1:6" x14ac:dyDescent="0.2">
      <c r="A45" s="20" t="s">
        <v>28</v>
      </c>
      <c r="B45" s="20">
        <f>B13</f>
        <v>2025</v>
      </c>
      <c r="C45" s="21">
        <f>B45+1</f>
        <v>2026</v>
      </c>
      <c r="D45" s="21">
        <f>C45+1</f>
        <v>2027</v>
      </c>
      <c r="E45" s="21">
        <f>D45+1</f>
        <v>2028</v>
      </c>
      <c r="F45" s="21">
        <f>E45+1</f>
        <v>2029</v>
      </c>
    </row>
    <row r="46" spans="1:6" x14ac:dyDescent="0.2">
      <c r="A46" s="1" t="s">
        <v>23</v>
      </c>
      <c r="B46" s="49">
        <v>0</v>
      </c>
      <c r="C46" s="51">
        <v>0</v>
      </c>
      <c r="D46" s="51">
        <v>0</v>
      </c>
      <c r="E46" s="49">
        <v>0</v>
      </c>
      <c r="F46" s="49">
        <v>0</v>
      </c>
    </row>
    <row r="47" spans="1:6" ht="14.25" customHeight="1" x14ac:dyDescent="0.2">
      <c r="A47" s="1" t="s">
        <v>24</v>
      </c>
      <c r="B47" s="49">
        <v>0</v>
      </c>
      <c r="C47" s="51">
        <v>0</v>
      </c>
      <c r="D47" s="51">
        <v>0</v>
      </c>
      <c r="E47" s="49">
        <v>0</v>
      </c>
      <c r="F47" s="49">
        <v>0</v>
      </c>
    </row>
    <row r="48" spans="1:6" x14ac:dyDescent="0.2">
      <c r="A48" s="1" t="s">
        <v>25</v>
      </c>
      <c r="B48" s="49">
        <v>0</v>
      </c>
      <c r="C48" s="51">
        <v>0</v>
      </c>
      <c r="D48" s="51">
        <v>0</v>
      </c>
      <c r="E48" s="49">
        <v>0</v>
      </c>
      <c r="F48" s="49">
        <v>0</v>
      </c>
    </row>
    <row r="49" spans="1:6" x14ac:dyDescent="0.2">
      <c r="A49" s="1" t="s">
        <v>26</v>
      </c>
      <c r="B49" s="49">
        <v>0</v>
      </c>
      <c r="C49" s="51">
        <v>0</v>
      </c>
      <c r="D49" s="51">
        <v>0</v>
      </c>
      <c r="E49" s="49">
        <v>0</v>
      </c>
      <c r="F49" s="49">
        <v>0</v>
      </c>
    </row>
    <row r="50" spans="1:6" ht="13.7" customHeight="1" x14ac:dyDescent="0.2">
      <c r="A50" s="1" t="s">
        <v>27</v>
      </c>
      <c r="B50" s="49">
        <v>0</v>
      </c>
      <c r="C50" s="51">
        <v>0</v>
      </c>
      <c r="D50" s="51">
        <v>0</v>
      </c>
      <c r="E50" s="49">
        <v>0</v>
      </c>
      <c r="F50" s="49">
        <v>0</v>
      </c>
    </row>
    <row r="51" spans="1:6" s="8" customFormat="1" x14ac:dyDescent="0.2">
      <c r="A51" s="34" t="s">
        <v>33</v>
      </c>
      <c r="B51" s="35">
        <f>SUM(B46:B50)</f>
        <v>0</v>
      </c>
      <c r="C51" s="35">
        <f>SUM(C46:C50)</f>
        <v>0</v>
      </c>
      <c r="D51" s="35">
        <f>SUM(D46:D50)</f>
        <v>0</v>
      </c>
      <c r="E51" s="35">
        <f>SUM(E46:E50)</f>
        <v>0</v>
      </c>
      <c r="F51" s="35">
        <f>SUM(F46:F50)</f>
        <v>0</v>
      </c>
    </row>
    <row r="58" spans="1:6" ht="12.95" customHeight="1" x14ac:dyDescent="0.2"/>
    <row r="63" spans="1:6" ht="12.95" customHeight="1" x14ac:dyDescent="0.2"/>
    <row r="68" spans="4:4" hidden="1" x14ac:dyDescent="0.2">
      <c r="D68" t="s">
        <v>37</v>
      </c>
    </row>
    <row r="69" spans="4:4" hidden="1" x14ac:dyDescent="0.2">
      <c r="D69" t="s">
        <v>38</v>
      </c>
    </row>
  </sheetData>
  <sheetProtection algorithmName="SHA-512" hashValue="/7/icspinrvv+KcHSJ+wv/dWw+7597klutwKfjQ9vUQdxK/7EDhJn6QIFjPd83AtA+C4VmAYwxdnuVG4mQRcuQ==" saltValue="VY+0O0tWR6B7ZOQWXn3g7Q==" spinCount="100000" sheet="1" selectLockedCells="1"/>
  <mergeCells count="23">
    <mergeCell ref="A44:F44"/>
    <mergeCell ref="A30:C30"/>
    <mergeCell ref="A22:F29"/>
    <mergeCell ref="C3:E3"/>
    <mergeCell ref="A5:D5"/>
    <mergeCell ref="E6:F6"/>
    <mergeCell ref="D30:F30"/>
    <mergeCell ref="A12:F12"/>
    <mergeCell ref="A40:F43"/>
    <mergeCell ref="A1:F1"/>
    <mergeCell ref="A21:F21"/>
    <mergeCell ref="A39:F39"/>
    <mergeCell ref="A31:C38"/>
    <mergeCell ref="D31:F38"/>
    <mergeCell ref="C2:E2"/>
    <mergeCell ref="A10:B10"/>
    <mergeCell ref="C10:D10"/>
    <mergeCell ref="A3:B3"/>
    <mergeCell ref="E5:F5"/>
    <mergeCell ref="A2:B2"/>
    <mergeCell ref="A6:D6"/>
    <mergeCell ref="A8:D8"/>
    <mergeCell ref="A7:D7"/>
  </mergeCells>
  <conditionalFormatting sqref="A6:A8">
    <cfRule type="containsBlanks" dxfId="6" priority="1">
      <formula>LEN(TRIM(A6))=0</formula>
    </cfRule>
  </conditionalFormatting>
  <conditionalFormatting sqref="A3:C3 F3 E6:F8 C10:D10 A22:A27 A31 D31 A40 B46:F50">
    <cfRule type="containsBlanks" dxfId="5" priority="20">
      <formula>LEN(TRIM(A3))=0</formula>
    </cfRule>
  </conditionalFormatting>
  <dataValidations count="2">
    <dataValidation type="list" allowBlank="1" showInputMessage="1" showErrorMessage="1" sqref="C10" xr:uid="{00000000-0002-0000-0000-000000000000}">
      <formula1>$D$68:$D$69</formula1>
    </dataValidation>
    <dataValidation allowBlank="1" showInputMessage="1" showErrorMessage="1" prompt="Select from drop down list in next cell" sqref="A10" xr:uid="{00000000-0002-0000-0000-000001000000}"/>
  </dataValidations>
  <pageMargins left="0.62" right="0.45" top="0.54" bottom="0.44" header="0.3" footer="0.3"/>
  <pageSetup scale="97" orientation="portrait" r:id="rId1"/>
  <headerFooter>
    <oddFooter>&amp;LUpdated March 2011&amp;RPage 1</oddFooter>
  </headerFooter>
  <ignoredErrors>
    <ignoredError sqref="B51:E51" formulaRange="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zoomScaleNormal="100" workbookViewId="0">
      <selection activeCell="A10" sqref="A10:E10"/>
    </sheetView>
  </sheetViews>
  <sheetFormatPr defaultRowHeight="12.75" x14ac:dyDescent="0.2"/>
  <cols>
    <col min="1" max="1" width="21.7109375" bestFit="1" customWidth="1"/>
    <col min="2" max="2" width="13.28515625" customWidth="1"/>
    <col min="3" max="3" width="12" customWidth="1"/>
    <col min="4" max="4" width="10.42578125" customWidth="1"/>
    <col min="5" max="5" width="15.140625" bestFit="1" customWidth="1"/>
    <col min="6" max="10" width="11.28515625" customWidth="1"/>
    <col min="11" max="11" width="11.28515625" bestFit="1" customWidth="1"/>
    <col min="12" max="12" width="10.28515625" bestFit="1" customWidth="1"/>
  </cols>
  <sheetData>
    <row r="1" spans="1:10" ht="15" x14ac:dyDescent="0.25">
      <c r="A1" s="84" t="s">
        <v>57</v>
      </c>
      <c r="B1" s="84"/>
      <c r="C1" s="84"/>
      <c r="D1" s="84"/>
      <c r="E1" s="84"/>
      <c r="F1" s="84"/>
      <c r="G1" s="84"/>
      <c r="H1" s="84"/>
      <c r="I1" s="84"/>
      <c r="J1" s="84"/>
    </row>
    <row r="2" spans="1:10" ht="4.9000000000000004" customHeight="1" x14ac:dyDescent="0.2"/>
    <row r="3" spans="1:10" ht="25.5" x14ac:dyDescent="0.2">
      <c r="A3" s="87" t="s">
        <v>53</v>
      </c>
      <c r="B3" s="87"/>
      <c r="C3" s="23" t="s">
        <v>18</v>
      </c>
      <c r="D3" s="20" t="s">
        <v>16</v>
      </c>
      <c r="E3" s="11" t="s">
        <v>17</v>
      </c>
      <c r="F3" s="12">
        <f>'Page 1'!B13</f>
        <v>2025</v>
      </c>
      <c r="G3" s="20">
        <f>F3+1</f>
        <v>2026</v>
      </c>
      <c r="H3" s="20">
        <f>G3+1</f>
        <v>2027</v>
      </c>
      <c r="I3" s="20">
        <f>H3+1</f>
        <v>2028</v>
      </c>
      <c r="J3" s="20">
        <f>I3+1</f>
        <v>2029</v>
      </c>
    </row>
    <row r="4" spans="1:10" x14ac:dyDescent="0.2">
      <c r="A4" s="72" t="s">
        <v>60</v>
      </c>
      <c r="B4" s="72"/>
      <c r="C4" s="47">
        <v>2025</v>
      </c>
      <c r="D4" s="49">
        <v>1</v>
      </c>
      <c r="E4" s="47">
        <v>51183.88</v>
      </c>
      <c r="F4" s="24">
        <f t="shared" ref="F4:F10" si="0">IF($C4=$F$3,$D4*$E4,0)</f>
        <v>51183.88</v>
      </c>
      <c r="G4" s="24">
        <f t="shared" ref="G4:G10" si="1">IF($C4=$G$3,$D4*$E4,0)</f>
        <v>0</v>
      </c>
      <c r="H4" s="24">
        <f t="shared" ref="H4:H10" si="2">IF($C4=$H$3,$D4*$E4,0)</f>
        <v>0</v>
      </c>
      <c r="I4" s="24">
        <f t="shared" ref="I4:I10" si="3">IF($C4=$I$3,$D4*$E4,0)</f>
        <v>0</v>
      </c>
      <c r="J4" s="24">
        <f t="shared" ref="J4:J10" si="4">IF($C4=$J$3,$D4*$E4,0)</f>
        <v>0</v>
      </c>
    </row>
    <row r="5" spans="1:10" x14ac:dyDescent="0.2">
      <c r="A5" s="72" t="s">
        <v>59</v>
      </c>
      <c r="B5" s="72"/>
      <c r="C5" s="47">
        <v>2025</v>
      </c>
      <c r="D5" s="49">
        <v>1</v>
      </c>
      <c r="E5" s="47">
        <v>86460.66</v>
      </c>
      <c r="F5" s="24">
        <f t="shared" si="0"/>
        <v>86460.66</v>
      </c>
      <c r="G5" s="24">
        <f t="shared" si="1"/>
        <v>0</v>
      </c>
      <c r="H5" s="24">
        <f t="shared" si="2"/>
        <v>0</v>
      </c>
      <c r="I5" s="24">
        <f t="shared" si="3"/>
        <v>0</v>
      </c>
      <c r="J5" s="24">
        <f t="shared" si="4"/>
        <v>0</v>
      </c>
    </row>
    <row r="6" spans="1:10" x14ac:dyDescent="0.2">
      <c r="A6" s="72" t="s">
        <v>61</v>
      </c>
      <c r="B6" s="72"/>
      <c r="C6" s="47">
        <v>2025</v>
      </c>
      <c r="D6" s="49">
        <v>1</v>
      </c>
      <c r="E6" s="47">
        <v>51183.88</v>
      </c>
      <c r="F6" s="24">
        <f t="shared" si="0"/>
        <v>51183.88</v>
      </c>
      <c r="G6" s="24">
        <f t="shared" si="1"/>
        <v>0</v>
      </c>
      <c r="H6" s="24">
        <f t="shared" si="2"/>
        <v>0</v>
      </c>
      <c r="I6" s="24">
        <f t="shared" si="3"/>
        <v>0</v>
      </c>
      <c r="J6" s="24">
        <f t="shared" si="4"/>
        <v>0</v>
      </c>
    </row>
    <row r="7" spans="1:10" x14ac:dyDescent="0.2">
      <c r="A7" s="72" t="s">
        <v>62</v>
      </c>
      <c r="B7" s="72"/>
      <c r="C7" s="47">
        <v>2025</v>
      </c>
      <c r="D7" s="49">
        <v>1</v>
      </c>
      <c r="E7" s="47">
        <v>43575.68</v>
      </c>
      <c r="F7" s="24">
        <f t="shared" si="0"/>
        <v>43575.68</v>
      </c>
      <c r="G7" s="24">
        <f t="shared" si="1"/>
        <v>0</v>
      </c>
      <c r="H7" s="24">
        <f t="shared" si="2"/>
        <v>0</v>
      </c>
      <c r="I7" s="24">
        <f t="shared" si="3"/>
        <v>0</v>
      </c>
      <c r="J7" s="24">
        <f t="shared" si="4"/>
        <v>0</v>
      </c>
    </row>
    <row r="8" spans="1:10" x14ac:dyDescent="0.2">
      <c r="A8" s="72" t="s">
        <v>63</v>
      </c>
      <c r="B8" s="72"/>
      <c r="C8" s="47">
        <v>2025</v>
      </c>
      <c r="D8" s="49">
        <v>1</v>
      </c>
      <c r="E8" s="47">
        <v>90642.559999999998</v>
      </c>
      <c r="F8" s="24">
        <f t="shared" si="0"/>
        <v>90642.559999999998</v>
      </c>
      <c r="G8" s="24">
        <f t="shared" si="1"/>
        <v>0</v>
      </c>
      <c r="H8" s="24">
        <f t="shared" si="2"/>
        <v>0</v>
      </c>
      <c r="I8" s="24">
        <f t="shared" si="3"/>
        <v>0</v>
      </c>
      <c r="J8" s="24">
        <f t="shared" si="4"/>
        <v>0</v>
      </c>
    </row>
    <row r="9" spans="1:10" x14ac:dyDescent="0.2">
      <c r="A9" s="72" t="s">
        <v>64</v>
      </c>
      <c r="B9" s="72"/>
      <c r="C9" s="47">
        <v>2025</v>
      </c>
      <c r="D9" s="49">
        <v>1</v>
      </c>
      <c r="E9" s="47">
        <v>51183.88</v>
      </c>
      <c r="F9" s="24">
        <f t="shared" si="0"/>
        <v>51183.88</v>
      </c>
      <c r="G9" s="24">
        <f t="shared" si="1"/>
        <v>0</v>
      </c>
      <c r="H9" s="24">
        <f t="shared" si="2"/>
        <v>0</v>
      </c>
      <c r="I9" s="24">
        <f t="shared" si="3"/>
        <v>0</v>
      </c>
      <c r="J9" s="24">
        <f t="shared" si="4"/>
        <v>0</v>
      </c>
    </row>
    <row r="10" spans="1:10" x14ac:dyDescent="0.2">
      <c r="A10" s="72" t="s">
        <v>65</v>
      </c>
      <c r="B10" s="72"/>
      <c r="C10" s="47">
        <v>2025</v>
      </c>
      <c r="D10" s="49">
        <v>1</v>
      </c>
      <c r="E10" s="47">
        <v>40065.919999999998</v>
      </c>
      <c r="F10" s="24">
        <f t="shared" si="0"/>
        <v>40065.919999999998</v>
      </c>
      <c r="G10" s="24">
        <f t="shared" si="1"/>
        <v>0</v>
      </c>
      <c r="H10" s="24">
        <f t="shared" si="2"/>
        <v>0</v>
      </c>
      <c r="I10" s="24">
        <f t="shared" si="3"/>
        <v>0</v>
      </c>
      <c r="J10" s="24">
        <f t="shared" si="4"/>
        <v>0</v>
      </c>
    </row>
    <row r="11" spans="1:10" s="7" customFormat="1" ht="15" x14ac:dyDescent="0.25">
      <c r="A11" s="86" t="s">
        <v>51</v>
      </c>
      <c r="B11" s="86"/>
      <c r="C11" s="40"/>
      <c r="D11" s="46"/>
      <c r="E11" s="40"/>
      <c r="F11" s="46">
        <f>SUM(F4:F10)+'Additional Lines'!F22</f>
        <v>571237.02</v>
      </c>
      <c r="G11" s="46">
        <f>SUM(G4:G10)+'Additional Lines'!G22</f>
        <v>0</v>
      </c>
      <c r="H11" s="46">
        <f>SUM(H4:H10)+'Additional Lines'!H22</f>
        <v>0</v>
      </c>
      <c r="I11" s="46">
        <f>SUM(I4:I10)+'Additional Lines'!I22</f>
        <v>0</v>
      </c>
      <c r="J11" s="46">
        <f>SUM(J4:J10)+'Additional Lines'!J22</f>
        <v>0</v>
      </c>
    </row>
    <row r="12" spans="1:10" x14ac:dyDescent="0.2">
      <c r="A12" t="s">
        <v>52</v>
      </c>
    </row>
    <row r="13" spans="1:10" ht="15" x14ac:dyDescent="0.25">
      <c r="A13" s="84" t="s">
        <v>48</v>
      </c>
      <c r="B13" s="84"/>
      <c r="C13" s="84"/>
      <c r="D13" s="84"/>
      <c r="E13" s="84"/>
      <c r="F13" s="84"/>
      <c r="G13" s="84"/>
      <c r="H13" s="84"/>
      <c r="I13" s="84"/>
      <c r="J13" s="84"/>
    </row>
    <row r="14" spans="1:10" ht="6.75" customHeight="1" x14ac:dyDescent="0.2"/>
    <row r="15" spans="1:10" ht="12.95" customHeight="1" x14ac:dyDescent="0.2">
      <c r="A15" s="25"/>
      <c r="B15" s="25"/>
      <c r="C15" s="25"/>
      <c r="D15" s="25"/>
      <c r="E15" s="87" t="s">
        <v>35</v>
      </c>
      <c r="F15" s="58" t="s">
        <v>40</v>
      </c>
      <c r="G15" s="58"/>
      <c r="H15" s="58"/>
      <c r="I15" s="58"/>
      <c r="J15" s="58"/>
    </row>
    <row r="16" spans="1:10" s="9" customFormat="1" ht="12.95" customHeight="1" x14ac:dyDescent="0.2">
      <c r="A16" s="10" t="s">
        <v>4</v>
      </c>
      <c r="B16" s="10"/>
      <c r="C16" s="10" t="s">
        <v>18</v>
      </c>
      <c r="D16" s="10" t="s">
        <v>34</v>
      </c>
      <c r="E16" s="88"/>
      <c r="F16" s="12">
        <f>F3</f>
        <v>2025</v>
      </c>
      <c r="G16" s="12">
        <f>F16+1</f>
        <v>2026</v>
      </c>
      <c r="H16" s="12">
        <f>G16+1</f>
        <v>2027</v>
      </c>
      <c r="I16" s="12">
        <f>H16+1</f>
        <v>2028</v>
      </c>
      <c r="J16" s="12">
        <f>I16+1</f>
        <v>2029</v>
      </c>
    </row>
    <row r="17" spans="1:11" x14ac:dyDescent="0.2">
      <c r="A17" s="72"/>
      <c r="B17" s="72"/>
      <c r="C17" s="47"/>
      <c r="D17" s="48"/>
      <c r="E17" s="24">
        <f>((((D17*2080)*0.0765)+((D17*2080)*0.131)+((D17*2080)*0.038)+IF(D17&gt;0,16350,0)))+(D17*2080)</f>
        <v>0</v>
      </c>
      <c r="F17" s="24">
        <f>IF($F$16&gt;=$C17,$E17,0)</f>
        <v>0</v>
      </c>
      <c r="G17" s="24">
        <f>IF($G$16&gt;=$C17,$E17,0)</f>
        <v>0</v>
      </c>
      <c r="H17" s="24">
        <f>IF($H$16&gt;=$C17,$E17,0)</f>
        <v>0</v>
      </c>
      <c r="I17" s="24">
        <f>IF($I$16&gt;=$C17,$E17,0)</f>
        <v>0</v>
      </c>
      <c r="J17" s="24">
        <f>IF($J$16&gt;=$C17,$E17,0)</f>
        <v>0</v>
      </c>
    </row>
    <row r="18" spans="1:11" x14ac:dyDescent="0.2">
      <c r="A18" s="72"/>
      <c r="B18" s="72"/>
      <c r="C18" s="47"/>
      <c r="D18" s="48"/>
      <c r="E18" s="24">
        <f t="shared" ref="E18:E22" si="5">((((D18*2080)*0.0765)+((D18*2080)*0.131)+((D18*2080)*0.038)+IF(D18&gt;0,16350,0)))+(D18*2080)</f>
        <v>0</v>
      </c>
      <c r="F18" s="24">
        <f>IF($F$16&gt;=$C18,$E18,0)</f>
        <v>0</v>
      </c>
      <c r="G18" s="24">
        <f t="shared" ref="G18:G26" si="6">IF($G$16&gt;=$C18,$E18,0)</f>
        <v>0</v>
      </c>
      <c r="H18" s="24">
        <f>IF($H$16&gt;=$C18,$E18,0)</f>
        <v>0</v>
      </c>
      <c r="I18" s="24">
        <f>IF($I$16&gt;=$C18,$E18,0)</f>
        <v>0</v>
      </c>
      <c r="J18" s="24">
        <f>IF($J$16&gt;=$C18,$E18,0)</f>
        <v>0</v>
      </c>
    </row>
    <row r="19" spans="1:11" x14ac:dyDescent="0.2">
      <c r="A19" s="72"/>
      <c r="B19" s="72"/>
      <c r="C19" s="47"/>
      <c r="D19" s="48"/>
      <c r="E19" s="24">
        <f t="shared" si="5"/>
        <v>0</v>
      </c>
      <c r="F19" s="24">
        <f t="shared" ref="F19:F26" si="7">IF($F$16&gt;=$C19,$E19,0)</f>
        <v>0</v>
      </c>
      <c r="G19" s="24">
        <f t="shared" si="6"/>
        <v>0</v>
      </c>
      <c r="H19" s="24">
        <f t="shared" ref="H19:H26" si="8">IF($H$16&gt;=$C19,$E19,0)</f>
        <v>0</v>
      </c>
      <c r="I19" s="24">
        <f t="shared" ref="I19:I26" si="9">IF($I$16&gt;=$C19,$E19,0)</f>
        <v>0</v>
      </c>
      <c r="J19" s="24">
        <f t="shared" ref="J19:J26" si="10">IF($J$16&gt;=$C19,$E19,0)</f>
        <v>0</v>
      </c>
    </row>
    <row r="20" spans="1:11" x14ac:dyDescent="0.2">
      <c r="A20" s="72"/>
      <c r="B20" s="72"/>
      <c r="C20" s="47"/>
      <c r="D20" s="48"/>
      <c r="E20" s="24">
        <f t="shared" si="5"/>
        <v>0</v>
      </c>
      <c r="F20" s="24">
        <f t="shared" si="7"/>
        <v>0</v>
      </c>
      <c r="G20" s="24">
        <f t="shared" si="6"/>
        <v>0</v>
      </c>
      <c r="H20" s="24">
        <f t="shared" si="8"/>
        <v>0</v>
      </c>
      <c r="I20" s="24">
        <f t="shared" si="9"/>
        <v>0</v>
      </c>
      <c r="J20" s="24">
        <f t="shared" si="10"/>
        <v>0</v>
      </c>
    </row>
    <row r="21" spans="1:11" x14ac:dyDescent="0.2">
      <c r="A21" s="72"/>
      <c r="B21" s="72"/>
      <c r="C21" s="47"/>
      <c r="D21" s="48"/>
      <c r="E21" s="24">
        <f t="shared" si="5"/>
        <v>0</v>
      </c>
      <c r="F21" s="24">
        <f t="shared" si="7"/>
        <v>0</v>
      </c>
      <c r="G21" s="24">
        <f t="shared" si="6"/>
        <v>0</v>
      </c>
      <c r="H21" s="24">
        <f t="shared" si="8"/>
        <v>0</v>
      </c>
      <c r="I21" s="24">
        <f t="shared" si="9"/>
        <v>0</v>
      </c>
      <c r="J21" s="24">
        <f t="shared" si="10"/>
        <v>0</v>
      </c>
    </row>
    <row r="22" spans="1:11" x14ac:dyDescent="0.2">
      <c r="A22" s="72"/>
      <c r="B22" s="72"/>
      <c r="C22" s="47"/>
      <c r="D22" s="48"/>
      <c r="E22" s="24">
        <f t="shared" si="5"/>
        <v>0</v>
      </c>
      <c r="F22" s="24">
        <f t="shared" si="7"/>
        <v>0</v>
      </c>
      <c r="G22" s="24">
        <f t="shared" si="6"/>
        <v>0</v>
      </c>
      <c r="H22" s="24">
        <f t="shared" si="8"/>
        <v>0</v>
      </c>
      <c r="I22" s="24">
        <f t="shared" si="9"/>
        <v>0</v>
      </c>
      <c r="J22" s="24">
        <f t="shared" si="10"/>
        <v>0</v>
      </c>
    </row>
    <row r="23" spans="1:11" hidden="1" x14ac:dyDescent="0.2">
      <c r="A23" s="36"/>
      <c r="B23" s="36"/>
      <c r="C23" s="36"/>
      <c r="D23" s="37"/>
      <c r="E23" s="38">
        <f t="shared" ref="E23:E26" si="11">((((D23*2088)*0.0765)+((D23*2088)*0.1065)+((D23*2088)*0.012)+IF(D23&gt;0,9500,0)))+(D23*2088)</f>
        <v>0</v>
      </c>
      <c r="F23" s="13">
        <f t="shared" si="7"/>
        <v>0</v>
      </c>
      <c r="G23" s="14">
        <f t="shared" si="6"/>
        <v>0</v>
      </c>
      <c r="H23" s="14">
        <f t="shared" si="8"/>
        <v>0</v>
      </c>
      <c r="I23" s="14">
        <f t="shared" si="9"/>
        <v>0</v>
      </c>
      <c r="J23" s="15">
        <f t="shared" si="10"/>
        <v>0</v>
      </c>
    </row>
    <row r="24" spans="1:11" hidden="1" x14ac:dyDescent="0.2">
      <c r="A24" s="1"/>
      <c r="B24" s="1"/>
      <c r="C24" s="1"/>
      <c r="D24" s="3"/>
      <c r="E24" s="24">
        <f t="shared" si="11"/>
        <v>0</v>
      </c>
      <c r="F24" s="13">
        <f t="shared" si="7"/>
        <v>0</v>
      </c>
      <c r="G24" s="14">
        <f t="shared" si="6"/>
        <v>0</v>
      </c>
      <c r="H24" s="14">
        <f t="shared" si="8"/>
        <v>0</v>
      </c>
      <c r="I24" s="14">
        <f t="shared" si="9"/>
        <v>0</v>
      </c>
      <c r="J24" s="15">
        <f t="shared" si="10"/>
        <v>0</v>
      </c>
    </row>
    <row r="25" spans="1:11" hidden="1" x14ac:dyDescent="0.2">
      <c r="A25" s="1"/>
      <c r="B25" s="1"/>
      <c r="C25" s="1"/>
      <c r="D25" s="3"/>
      <c r="E25" s="24">
        <f t="shared" si="11"/>
        <v>0</v>
      </c>
      <c r="F25" s="13">
        <f t="shared" si="7"/>
        <v>0</v>
      </c>
      <c r="G25" s="14">
        <f t="shared" si="6"/>
        <v>0</v>
      </c>
      <c r="H25" s="14">
        <f t="shared" si="8"/>
        <v>0</v>
      </c>
      <c r="I25" s="14">
        <f t="shared" si="9"/>
        <v>0</v>
      </c>
      <c r="J25" s="15">
        <f t="shared" si="10"/>
        <v>0</v>
      </c>
    </row>
    <row r="26" spans="1:11" hidden="1" x14ac:dyDescent="0.2">
      <c r="A26" s="1"/>
      <c r="B26" s="1"/>
      <c r="C26" s="1"/>
      <c r="D26" s="3"/>
      <c r="E26" s="24">
        <f t="shared" si="11"/>
        <v>0</v>
      </c>
      <c r="F26" s="16">
        <f t="shared" si="7"/>
        <v>0</v>
      </c>
      <c r="G26" s="17">
        <f t="shared" si="6"/>
        <v>0</v>
      </c>
      <c r="H26" s="17">
        <f t="shared" si="8"/>
        <v>0</v>
      </c>
      <c r="I26" s="17">
        <f t="shared" si="9"/>
        <v>0</v>
      </c>
      <c r="J26" s="18">
        <f t="shared" si="10"/>
        <v>0</v>
      </c>
    </row>
    <row r="27" spans="1:11" ht="15" x14ac:dyDescent="0.25">
      <c r="A27" s="86" t="s">
        <v>5</v>
      </c>
      <c r="B27" s="86"/>
      <c r="C27" s="86"/>
      <c r="D27" s="86"/>
      <c r="E27" s="53">
        <f>SUM(E17:E26)+'Additional Lines'!E38</f>
        <v>0</v>
      </c>
      <c r="F27" s="30">
        <f>SUM(F17:F26)+'Additional Lines'!F38</f>
        <v>0</v>
      </c>
      <c r="G27" s="30">
        <f>SUM(G17:G26)+'Additional Lines'!G38</f>
        <v>0</v>
      </c>
      <c r="H27" s="30">
        <f>SUM(H17:H26)+'Additional Lines'!H38</f>
        <v>0</v>
      </c>
      <c r="I27" s="30">
        <f>SUM(I17:I26)+'Additional Lines'!I38</f>
        <v>0</v>
      </c>
      <c r="J27" s="30">
        <f>SUM(J17:J26)+'Additional Lines'!J38</f>
        <v>0</v>
      </c>
      <c r="K27" s="6"/>
    </row>
    <row r="28" spans="1:11" x14ac:dyDescent="0.2">
      <c r="A28" t="s">
        <v>52</v>
      </c>
      <c r="K28" s="6"/>
    </row>
    <row r="29" spans="1:11" ht="15" x14ac:dyDescent="0.25">
      <c r="A29" s="84" t="s">
        <v>49</v>
      </c>
      <c r="B29" s="84"/>
      <c r="C29" s="84"/>
      <c r="D29" s="84"/>
      <c r="E29" s="84"/>
      <c r="F29" s="84"/>
      <c r="G29" s="84"/>
      <c r="H29" s="84"/>
      <c r="I29" s="84"/>
      <c r="J29" s="84"/>
      <c r="K29" s="6"/>
    </row>
    <row r="30" spans="1:11" ht="6.75" customHeight="1" x14ac:dyDescent="0.2"/>
    <row r="31" spans="1:11" x14ac:dyDescent="0.2">
      <c r="A31" s="88" t="s">
        <v>50</v>
      </c>
      <c r="B31" s="88"/>
      <c r="C31" s="81" t="s">
        <v>9</v>
      </c>
      <c r="D31" s="81"/>
      <c r="E31" s="52"/>
      <c r="F31" s="58" t="s">
        <v>40</v>
      </c>
      <c r="G31" s="58"/>
      <c r="H31" s="58"/>
      <c r="I31" s="58"/>
      <c r="J31" s="58"/>
    </row>
    <row r="32" spans="1:11" x14ac:dyDescent="0.2">
      <c r="A32" s="89"/>
      <c r="B32" s="89"/>
      <c r="C32" s="39"/>
      <c r="D32" s="19" t="s">
        <v>10</v>
      </c>
      <c r="E32" s="25"/>
      <c r="F32" s="12">
        <f>F16</f>
        <v>2025</v>
      </c>
      <c r="G32" s="12">
        <f>F32+1</f>
        <v>2026</v>
      </c>
      <c r="H32" s="12">
        <f>G32+1</f>
        <v>2027</v>
      </c>
      <c r="I32" s="12">
        <f>H32+1</f>
        <v>2028</v>
      </c>
      <c r="J32" s="12">
        <f>I32+1</f>
        <v>2029</v>
      </c>
    </row>
    <row r="33" spans="1:10" x14ac:dyDescent="0.2">
      <c r="A33" s="85" t="s">
        <v>6</v>
      </c>
      <c r="B33" s="85"/>
      <c r="C33" s="85"/>
      <c r="D33" s="41">
        <v>1.54</v>
      </c>
      <c r="E33" s="3">
        <f>E31*D33</f>
        <v>0</v>
      </c>
      <c r="F33" s="24">
        <f>IF($F$16&gt;=$A$32,$E33,0)</f>
        <v>0</v>
      </c>
      <c r="G33" s="24">
        <f>IF($G$16&gt;=$A$32,$E33,0)</f>
        <v>0</v>
      </c>
      <c r="H33" s="24">
        <f>IF($H$16&gt;=$A$32,$E33,0)</f>
        <v>0</v>
      </c>
      <c r="I33" s="24">
        <f>IF($I$16&gt;=$A$32,$E33,0)</f>
        <v>0</v>
      </c>
      <c r="J33" s="24">
        <f>IF($J$16&gt;=$A$32,$E33,0)</f>
        <v>0</v>
      </c>
    </row>
    <row r="34" spans="1:10" x14ac:dyDescent="0.2">
      <c r="A34" s="85" t="s">
        <v>7</v>
      </c>
      <c r="B34" s="85"/>
      <c r="C34" s="85"/>
      <c r="D34" s="41">
        <v>1.08</v>
      </c>
      <c r="E34" s="3">
        <f>E31*D34</f>
        <v>0</v>
      </c>
      <c r="F34" s="24">
        <f>IF($F$16&gt;=$A$32,$E34,0)</f>
        <v>0</v>
      </c>
      <c r="G34" s="24">
        <f>IF($G$16&gt;=$A$32,$E34,0)</f>
        <v>0</v>
      </c>
      <c r="H34" s="24">
        <f>IF($H$16&gt;=$A$32,$E34,0)</f>
        <v>0</v>
      </c>
      <c r="I34" s="24">
        <f>IF($I$16&gt;=$A$32,$E34,0)</f>
        <v>0</v>
      </c>
      <c r="J34" s="24">
        <f>IF($J$16&gt;=$A$32,$E34,0)</f>
        <v>0</v>
      </c>
    </row>
    <row r="35" spans="1:10" ht="12.95" customHeight="1" x14ac:dyDescent="0.2">
      <c r="A35" s="85" t="s">
        <v>8</v>
      </c>
      <c r="B35" s="85"/>
      <c r="C35" s="85"/>
      <c r="D35" s="41">
        <v>1.1499999999999999</v>
      </c>
      <c r="E35" s="3">
        <f>E31*D35</f>
        <v>0</v>
      </c>
      <c r="F35" s="24">
        <f>IF($F$16&gt;=$A$32,$E35,0)</f>
        <v>0</v>
      </c>
      <c r="G35" s="24">
        <f>IF($G$16&gt;=$A$32,$E35,0)</f>
        <v>0</v>
      </c>
      <c r="H35" s="24">
        <f>IF($H$16&gt;=$A$32,$E35,0)</f>
        <v>0</v>
      </c>
      <c r="I35" s="24">
        <f>IF($I$16&gt;=$A$32,$E35,0)</f>
        <v>0</v>
      </c>
      <c r="J35" s="24">
        <f>IF($J$16&gt;=$A$32,$E35,0)</f>
        <v>0</v>
      </c>
    </row>
    <row r="36" spans="1:10" x14ac:dyDescent="0.2">
      <c r="A36" s="85" t="s">
        <v>13</v>
      </c>
      <c r="B36" s="85"/>
      <c r="C36" s="85"/>
      <c r="D36" s="42"/>
      <c r="E36" s="43"/>
      <c r="F36" s="49"/>
      <c r="G36" s="49"/>
      <c r="H36" s="49"/>
      <c r="I36" s="49"/>
      <c r="J36" s="49"/>
    </row>
    <row r="37" spans="1:10" x14ac:dyDescent="0.2">
      <c r="A37" s="85" t="s">
        <v>11</v>
      </c>
      <c r="B37" s="85"/>
      <c r="C37" s="85"/>
      <c r="D37" s="42"/>
      <c r="E37" s="43"/>
      <c r="F37" s="49"/>
      <c r="G37" s="49"/>
      <c r="H37" s="49"/>
      <c r="I37" s="49"/>
      <c r="J37" s="49"/>
    </row>
    <row r="38" spans="1:10" ht="15" x14ac:dyDescent="0.25">
      <c r="A38" s="90" t="s">
        <v>14</v>
      </c>
      <c r="B38" s="91"/>
      <c r="C38" s="92"/>
      <c r="D38" s="44"/>
      <c r="E38" s="45"/>
      <c r="F38" s="35">
        <f>SUM(F33:F37)</f>
        <v>0</v>
      </c>
      <c r="G38" s="35">
        <f>SUM(G33:G37)</f>
        <v>0</v>
      </c>
      <c r="H38" s="35">
        <f>SUM(H33:H37)</f>
        <v>0</v>
      </c>
      <c r="I38" s="35">
        <f>SUM(I33:I37)</f>
        <v>0</v>
      </c>
      <c r="J38" s="35">
        <f>SUM(J33:J37)</f>
        <v>0</v>
      </c>
    </row>
    <row r="40" spans="1:10" ht="15" x14ac:dyDescent="0.25">
      <c r="A40" s="84" t="s">
        <v>29</v>
      </c>
      <c r="B40" s="84"/>
      <c r="C40" s="84"/>
      <c r="D40" s="84"/>
      <c r="E40" s="84"/>
      <c r="F40" s="84"/>
      <c r="G40" s="84"/>
      <c r="H40" s="84"/>
      <c r="I40" s="84"/>
      <c r="J40" s="84"/>
    </row>
    <row r="41" spans="1:10" x14ac:dyDescent="0.2">
      <c r="A41" s="20"/>
      <c r="B41" s="26"/>
      <c r="C41" s="26"/>
      <c r="D41" s="26"/>
      <c r="E41" s="26"/>
      <c r="F41" s="20">
        <f>F32</f>
        <v>2025</v>
      </c>
      <c r="G41" s="20">
        <f>F41+1</f>
        <v>2026</v>
      </c>
      <c r="H41" s="20">
        <f>G41+1</f>
        <v>2027</v>
      </c>
      <c r="I41" s="20">
        <f>H41+1</f>
        <v>2028</v>
      </c>
      <c r="J41" s="20">
        <f>I41+1</f>
        <v>2029</v>
      </c>
    </row>
    <row r="42" spans="1:10" x14ac:dyDescent="0.2">
      <c r="A42" s="82" t="s">
        <v>30</v>
      </c>
      <c r="B42" s="82"/>
      <c r="C42" s="82"/>
      <c r="D42" s="82"/>
      <c r="E42" s="82"/>
      <c r="F42" s="49"/>
      <c r="G42" s="49"/>
      <c r="H42" s="49"/>
      <c r="I42" s="49"/>
      <c r="J42" s="49"/>
    </row>
    <row r="43" spans="1:10" x14ac:dyDescent="0.2">
      <c r="A43" s="82" t="s">
        <v>12</v>
      </c>
      <c r="B43" s="82"/>
      <c r="C43" s="82"/>
      <c r="D43" s="82"/>
      <c r="E43" s="82"/>
      <c r="F43" s="49"/>
      <c r="G43" s="49"/>
      <c r="H43" s="49"/>
      <c r="I43" s="49"/>
      <c r="J43" s="49"/>
    </row>
    <row r="44" spans="1:10" x14ac:dyDescent="0.2">
      <c r="A44" s="82" t="s">
        <v>31</v>
      </c>
      <c r="B44" s="82"/>
      <c r="C44" s="82"/>
      <c r="D44" s="82"/>
      <c r="E44" s="82"/>
      <c r="F44" s="49"/>
      <c r="G44" s="49"/>
      <c r="H44" s="49"/>
      <c r="I44" s="49"/>
      <c r="J44" s="49"/>
    </row>
    <row r="45" spans="1:10" x14ac:dyDescent="0.2">
      <c r="A45" s="83" t="s">
        <v>32</v>
      </c>
      <c r="B45" s="83"/>
      <c r="C45" s="83"/>
      <c r="D45" s="83"/>
      <c r="E45" s="83"/>
      <c r="F45" s="35">
        <f>SUM(F42:F44)</f>
        <v>0</v>
      </c>
      <c r="G45" s="35">
        <f>SUM(G42:G44)</f>
        <v>0</v>
      </c>
      <c r="H45" s="35">
        <f>SUM(H42:H44)</f>
        <v>0</v>
      </c>
      <c r="I45" s="35">
        <f>SUM(I42:I44)</f>
        <v>0</v>
      </c>
      <c r="J45" s="35">
        <f>SUM(J42:J44)</f>
        <v>0</v>
      </c>
    </row>
    <row r="46" spans="1:10" x14ac:dyDescent="0.2">
      <c r="A46" s="82"/>
      <c r="B46" s="82"/>
      <c r="C46" s="82"/>
      <c r="D46" s="82"/>
      <c r="E46" s="82"/>
      <c r="F46" s="35"/>
      <c r="G46" s="35"/>
      <c r="H46" s="35"/>
      <c r="I46" s="35"/>
      <c r="J46" s="35"/>
    </row>
    <row r="47" spans="1:10" x14ac:dyDescent="0.2">
      <c r="A47" s="83" t="s">
        <v>44</v>
      </c>
      <c r="B47" s="83"/>
      <c r="C47" s="83"/>
      <c r="D47" s="83"/>
      <c r="E47" s="83"/>
      <c r="F47" s="49"/>
      <c r="G47" s="49"/>
      <c r="H47" s="49"/>
      <c r="I47" s="49"/>
      <c r="J47" s="49"/>
    </row>
    <row r="48" spans="1:10" x14ac:dyDescent="0.2">
      <c r="D48" s="5"/>
      <c r="G48" s="5"/>
    </row>
    <row r="49" spans="1:7" x14ac:dyDescent="0.2">
      <c r="D49" s="5"/>
      <c r="G49" s="5"/>
    </row>
    <row r="50" spans="1:7" x14ac:dyDescent="0.2">
      <c r="D50" s="5"/>
      <c r="G50" s="5"/>
    </row>
    <row r="51" spans="1:7" ht="14.25" customHeight="1" x14ac:dyDescent="0.2">
      <c r="A51" s="22"/>
      <c r="B51" s="22"/>
      <c r="C51" s="22"/>
      <c r="D51" s="22"/>
      <c r="E51" s="22"/>
      <c r="F51" s="22"/>
    </row>
  </sheetData>
  <sheetProtection algorithmName="SHA-512" hashValue="TASTNPGNLxXkXcmCsj/TuFB6+8e3so0vGZwCw+kNNnJB4YfxtWCDjLcseMavQfDYAjjeMKvKmHUPqQPzQ3RFog==" saltValue="rUR1cmBolqqVPpMv9RLQJg==" spinCount="100000" sheet="1" formatCells="0" selectLockedCells="1"/>
  <dataConsolidate/>
  <mergeCells count="38">
    <mergeCell ref="A7:B7"/>
    <mergeCell ref="A1:J1"/>
    <mergeCell ref="A3:B3"/>
    <mergeCell ref="A4:B4"/>
    <mergeCell ref="A5:B5"/>
    <mergeCell ref="A6:B6"/>
    <mergeCell ref="A32:B32"/>
    <mergeCell ref="A38:C38"/>
    <mergeCell ref="A31:B31"/>
    <mergeCell ref="C31:D31"/>
    <mergeCell ref="A33:C33"/>
    <mergeCell ref="A34:C34"/>
    <mergeCell ref="A8:B8"/>
    <mergeCell ref="A9:B9"/>
    <mergeCell ref="A10:B10"/>
    <mergeCell ref="A11:B11"/>
    <mergeCell ref="A21:B21"/>
    <mergeCell ref="A13:J13"/>
    <mergeCell ref="E15:E16"/>
    <mergeCell ref="F15:J15"/>
    <mergeCell ref="F31:J31"/>
    <mergeCell ref="A17:B17"/>
    <mergeCell ref="A27:D27"/>
    <mergeCell ref="A18:B18"/>
    <mergeCell ref="A19:B19"/>
    <mergeCell ref="A20:B20"/>
    <mergeCell ref="A22:B22"/>
    <mergeCell ref="A29:J29"/>
    <mergeCell ref="A44:E44"/>
    <mergeCell ref="A45:E45"/>
    <mergeCell ref="A40:J40"/>
    <mergeCell ref="A35:C35"/>
    <mergeCell ref="A47:E47"/>
    <mergeCell ref="A43:E43"/>
    <mergeCell ref="A46:E46"/>
    <mergeCell ref="A36:C36"/>
    <mergeCell ref="A37:C37"/>
    <mergeCell ref="A42:E42"/>
  </mergeCells>
  <conditionalFormatting sqref="A17:D26 E31 A32:B32 F36:J37 F42:J44">
    <cfRule type="containsBlanks" dxfId="4" priority="27">
      <formula>LEN(TRIM(A17))=0</formula>
    </cfRule>
  </conditionalFormatting>
  <conditionalFormatting sqref="A4:E10">
    <cfRule type="containsBlanks" dxfId="3" priority="1">
      <formula>LEN(TRIM(A4))=0</formula>
    </cfRule>
  </conditionalFormatting>
  <conditionalFormatting sqref="F47:J47">
    <cfRule type="containsBlanks" dxfId="2" priority="6">
      <formula>LEN(TRIM(F47))=0</formula>
    </cfRule>
  </conditionalFormatting>
  <dataValidations count="1">
    <dataValidation type="whole" allowBlank="1" showInputMessage="1" showErrorMessage="1" error="Enter fiscal year between 2025 and 2029" sqref="C17:C22 C4:C10" xr:uid="{00000000-0002-0000-0100-000000000000}">
      <formula1>2025</formula1>
      <formula2>2029</formula2>
    </dataValidation>
  </dataValidations>
  <pageMargins left="0.7" right="0.37" top="0.75" bottom="0.75" header="0.3" footer="0.3"/>
  <pageSetup scale="92" orientation="landscape" r:id="rId1"/>
  <headerFooter>
    <oddHeader xml:space="preserve">&amp;CFY2012-2016 Capital Improvement Project
(Continuation)
</oddHeader>
    <oddFooter>&amp;LUpdated March 2011&amp;R Page 2</oddFooter>
  </headerFooter>
  <ignoredErrors>
    <ignoredError sqref="F45:J45"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zoomScaleNormal="100" workbookViewId="0">
      <selection activeCell="A11" sqref="A11:E13"/>
    </sheetView>
  </sheetViews>
  <sheetFormatPr defaultRowHeight="12.75" x14ac:dyDescent="0.2"/>
  <cols>
    <col min="1" max="1" width="21.7109375" customWidth="1"/>
    <col min="2" max="2" width="13.28515625" customWidth="1"/>
    <col min="3" max="3" width="12" customWidth="1"/>
    <col min="4" max="4" width="10.42578125" customWidth="1"/>
    <col min="5" max="5" width="15.140625" customWidth="1"/>
    <col min="6" max="10" width="11.28515625" customWidth="1"/>
  </cols>
  <sheetData>
    <row r="1" spans="1:10" ht="15" x14ac:dyDescent="0.25">
      <c r="A1" s="84" t="s">
        <v>47</v>
      </c>
      <c r="B1" s="84"/>
      <c r="C1" s="84"/>
      <c r="D1" s="84"/>
      <c r="E1" s="84"/>
      <c r="F1" s="84"/>
      <c r="G1" s="84"/>
      <c r="H1" s="84"/>
      <c r="I1" s="84"/>
      <c r="J1" s="84"/>
    </row>
    <row r="3" spans="1:10" ht="25.5" x14ac:dyDescent="0.2">
      <c r="A3" s="87" t="s">
        <v>15</v>
      </c>
      <c r="B3" s="87"/>
      <c r="C3" s="23" t="s">
        <v>18</v>
      </c>
      <c r="D3" s="20" t="s">
        <v>16</v>
      </c>
      <c r="E3" s="11" t="s">
        <v>17</v>
      </c>
      <c r="F3" s="12">
        <f>'Page 1'!B13</f>
        <v>2025</v>
      </c>
      <c r="G3" s="20">
        <f>F3+1</f>
        <v>2026</v>
      </c>
      <c r="H3" s="20">
        <f>G3+1</f>
        <v>2027</v>
      </c>
      <c r="I3" s="20">
        <f>H3+1</f>
        <v>2028</v>
      </c>
      <c r="J3" s="20">
        <f>I3+1</f>
        <v>2029</v>
      </c>
    </row>
    <row r="4" spans="1:10" x14ac:dyDescent="0.2">
      <c r="A4" s="72" t="s">
        <v>66</v>
      </c>
      <c r="B4" s="72"/>
      <c r="C4" s="47">
        <v>2025</v>
      </c>
      <c r="D4" s="49">
        <v>1</v>
      </c>
      <c r="E4" s="47">
        <v>34150.120000000003</v>
      </c>
      <c r="F4" s="24">
        <f t="shared" ref="F4:F21" si="0">IF($C4=$F$3,$D4*$E4,0)</f>
        <v>34150.120000000003</v>
      </c>
      <c r="G4" s="24">
        <f t="shared" ref="G4:G21" si="1">IF($C4=$G$3,$D4*$E4,0)</f>
        <v>0</v>
      </c>
      <c r="H4" s="24">
        <f t="shared" ref="H4:H21" si="2">IF($C4=$H$3,$D4*$E4,0)</f>
        <v>0</v>
      </c>
      <c r="I4" s="24">
        <f t="shared" ref="I4:I21" si="3">IF($C4=$I$3,$D4*$E4,0)</f>
        <v>0</v>
      </c>
      <c r="J4" s="24">
        <f t="shared" ref="J4:J21" si="4">IF($C4=$J$3,$D4*$E4,0)</f>
        <v>0</v>
      </c>
    </row>
    <row r="5" spans="1:10" x14ac:dyDescent="0.2">
      <c r="A5" s="72" t="s">
        <v>67</v>
      </c>
      <c r="B5" s="72"/>
      <c r="C5" s="47">
        <v>2025</v>
      </c>
      <c r="D5" s="49">
        <v>1</v>
      </c>
      <c r="E5" s="47">
        <v>122790.44</v>
      </c>
      <c r="F5" s="24">
        <f t="shared" si="0"/>
        <v>122790.44</v>
      </c>
      <c r="G5" s="24">
        <f t="shared" si="1"/>
        <v>0</v>
      </c>
      <c r="H5" s="24">
        <f t="shared" si="2"/>
        <v>0</v>
      </c>
      <c r="I5" s="24">
        <f t="shared" si="3"/>
        <v>0</v>
      </c>
      <c r="J5" s="24">
        <f t="shared" si="4"/>
        <v>0</v>
      </c>
    </row>
    <row r="6" spans="1:10" x14ac:dyDescent="0.2">
      <c r="A6" s="72"/>
      <c r="B6" s="72"/>
      <c r="C6" s="47"/>
      <c r="D6" s="49"/>
      <c r="E6" s="47"/>
      <c r="F6" s="24">
        <f t="shared" si="0"/>
        <v>0</v>
      </c>
      <c r="G6" s="24">
        <f t="shared" si="1"/>
        <v>0</v>
      </c>
      <c r="H6" s="24">
        <f t="shared" si="2"/>
        <v>0</v>
      </c>
      <c r="I6" s="24">
        <f t="shared" si="3"/>
        <v>0</v>
      </c>
      <c r="J6" s="24">
        <f t="shared" si="4"/>
        <v>0</v>
      </c>
    </row>
    <row r="7" spans="1:10" x14ac:dyDescent="0.2">
      <c r="A7" s="72"/>
      <c r="B7" s="72"/>
      <c r="C7" s="47"/>
      <c r="D7" s="49"/>
      <c r="E7" s="47"/>
      <c r="F7" s="24">
        <f t="shared" si="0"/>
        <v>0</v>
      </c>
      <c r="G7" s="24">
        <f t="shared" si="1"/>
        <v>0</v>
      </c>
      <c r="H7" s="24">
        <f t="shared" si="2"/>
        <v>0</v>
      </c>
      <c r="I7" s="24">
        <f t="shared" si="3"/>
        <v>0</v>
      </c>
      <c r="J7" s="24">
        <f t="shared" si="4"/>
        <v>0</v>
      </c>
    </row>
    <row r="8" spans="1:10" x14ac:dyDescent="0.2">
      <c r="A8" s="72"/>
      <c r="B8" s="72"/>
      <c r="C8" s="47"/>
      <c r="D8" s="49"/>
      <c r="E8" s="47"/>
      <c r="F8" s="24">
        <f t="shared" si="0"/>
        <v>0</v>
      </c>
      <c r="G8" s="24">
        <f t="shared" si="1"/>
        <v>0</v>
      </c>
      <c r="H8" s="24">
        <f t="shared" si="2"/>
        <v>0</v>
      </c>
      <c r="I8" s="24">
        <f t="shared" si="3"/>
        <v>0</v>
      </c>
      <c r="J8" s="24">
        <f t="shared" si="4"/>
        <v>0</v>
      </c>
    </row>
    <row r="9" spans="1:10" x14ac:dyDescent="0.2">
      <c r="A9" s="72"/>
      <c r="B9" s="72"/>
      <c r="C9" s="47"/>
      <c r="D9" s="49"/>
      <c r="E9" s="47"/>
      <c r="F9" s="24">
        <f t="shared" si="0"/>
        <v>0</v>
      </c>
      <c r="G9" s="24">
        <f t="shared" si="1"/>
        <v>0</v>
      </c>
      <c r="H9" s="24">
        <f t="shared" si="2"/>
        <v>0</v>
      </c>
      <c r="I9" s="24">
        <f t="shared" si="3"/>
        <v>0</v>
      </c>
      <c r="J9" s="24">
        <f t="shared" si="4"/>
        <v>0</v>
      </c>
    </row>
    <row r="10" spans="1:10" x14ac:dyDescent="0.2">
      <c r="A10" s="72"/>
      <c r="B10" s="72"/>
      <c r="C10" s="47"/>
      <c r="D10" s="49"/>
      <c r="E10" s="47"/>
      <c r="F10" s="24">
        <f t="shared" si="0"/>
        <v>0</v>
      </c>
      <c r="G10" s="24">
        <f t="shared" si="1"/>
        <v>0</v>
      </c>
      <c r="H10" s="24">
        <f t="shared" si="2"/>
        <v>0</v>
      </c>
      <c r="I10" s="24">
        <f t="shared" si="3"/>
        <v>0</v>
      </c>
      <c r="J10" s="24">
        <f t="shared" si="4"/>
        <v>0</v>
      </c>
    </row>
    <row r="11" spans="1:10" x14ac:dyDescent="0.2">
      <c r="A11" s="72"/>
      <c r="B11" s="72"/>
      <c r="C11" s="47"/>
      <c r="D11" s="49"/>
      <c r="E11" s="47"/>
      <c r="F11" s="24">
        <f t="shared" si="0"/>
        <v>0</v>
      </c>
      <c r="G11" s="24">
        <f t="shared" si="1"/>
        <v>0</v>
      </c>
      <c r="H11" s="24">
        <f t="shared" si="2"/>
        <v>0</v>
      </c>
      <c r="I11" s="24">
        <f t="shared" si="3"/>
        <v>0</v>
      </c>
      <c r="J11" s="24">
        <f t="shared" si="4"/>
        <v>0</v>
      </c>
    </row>
    <row r="12" spans="1:10" x14ac:dyDescent="0.2">
      <c r="A12" s="72"/>
      <c r="B12" s="72"/>
      <c r="C12" s="47"/>
      <c r="D12" s="49"/>
      <c r="E12" s="47"/>
      <c r="F12" s="24">
        <f t="shared" si="0"/>
        <v>0</v>
      </c>
      <c r="G12" s="24">
        <f t="shared" si="1"/>
        <v>0</v>
      </c>
      <c r="H12" s="24">
        <f t="shared" si="2"/>
        <v>0</v>
      </c>
      <c r="I12" s="24">
        <f t="shared" si="3"/>
        <v>0</v>
      </c>
      <c r="J12" s="24">
        <f t="shared" si="4"/>
        <v>0</v>
      </c>
    </row>
    <row r="13" spans="1:10" x14ac:dyDescent="0.2">
      <c r="A13" s="72"/>
      <c r="B13" s="72"/>
      <c r="C13" s="47"/>
      <c r="D13" s="49"/>
      <c r="E13" s="47"/>
      <c r="F13" s="24">
        <f t="shared" si="0"/>
        <v>0</v>
      </c>
      <c r="G13" s="24">
        <f t="shared" si="1"/>
        <v>0</v>
      </c>
      <c r="H13" s="24">
        <f t="shared" si="2"/>
        <v>0</v>
      </c>
      <c r="I13" s="24">
        <f t="shared" si="3"/>
        <v>0</v>
      </c>
      <c r="J13" s="24">
        <f t="shared" si="4"/>
        <v>0</v>
      </c>
    </row>
    <row r="14" spans="1:10" x14ac:dyDescent="0.2">
      <c r="A14" s="72"/>
      <c r="B14" s="72"/>
      <c r="C14" s="47"/>
      <c r="D14" s="49"/>
      <c r="E14" s="47"/>
      <c r="F14" s="24">
        <f t="shared" si="0"/>
        <v>0</v>
      </c>
      <c r="G14" s="24">
        <f t="shared" si="1"/>
        <v>0</v>
      </c>
      <c r="H14" s="24">
        <f t="shared" si="2"/>
        <v>0</v>
      </c>
      <c r="I14" s="24">
        <f t="shared" si="3"/>
        <v>0</v>
      </c>
      <c r="J14" s="24">
        <f t="shared" si="4"/>
        <v>0</v>
      </c>
    </row>
    <row r="15" spans="1:10" x14ac:dyDescent="0.2">
      <c r="A15" s="72"/>
      <c r="B15" s="72"/>
      <c r="C15" s="47"/>
      <c r="D15" s="49"/>
      <c r="E15" s="47"/>
      <c r="F15" s="24">
        <f t="shared" si="0"/>
        <v>0</v>
      </c>
      <c r="G15" s="24">
        <f t="shared" si="1"/>
        <v>0</v>
      </c>
      <c r="H15" s="24">
        <f t="shared" si="2"/>
        <v>0</v>
      </c>
      <c r="I15" s="24">
        <f t="shared" si="3"/>
        <v>0</v>
      </c>
      <c r="J15" s="24">
        <f t="shared" si="4"/>
        <v>0</v>
      </c>
    </row>
    <row r="16" spans="1:10" x14ac:dyDescent="0.2">
      <c r="A16" s="72"/>
      <c r="B16" s="72"/>
      <c r="C16" s="47"/>
      <c r="D16" s="49"/>
      <c r="E16" s="47"/>
      <c r="F16" s="24">
        <f t="shared" si="0"/>
        <v>0</v>
      </c>
      <c r="G16" s="24">
        <f t="shared" si="1"/>
        <v>0</v>
      </c>
      <c r="H16" s="24">
        <f t="shared" si="2"/>
        <v>0</v>
      </c>
      <c r="I16" s="24">
        <f t="shared" si="3"/>
        <v>0</v>
      </c>
      <c r="J16" s="24">
        <f t="shared" si="4"/>
        <v>0</v>
      </c>
    </row>
    <row r="17" spans="1:10" x14ac:dyDescent="0.2">
      <c r="A17" s="72"/>
      <c r="B17" s="72"/>
      <c r="C17" s="47"/>
      <c r="D17" s="49"/>
      <c r="E17" s="47"/>
      <c r="F17" s="24">
        <f t="shared" si="0"/>
        <v>0</v>
      </c>
      <c r="G17" s="24">
        <f t="shared" si="1"/>
        <v>0</v>
      </c>
      <c r="H17" s="24">
        <f t="shared" si="2"/>
        <v>0</v>
      </c>
      <c r="I17" s="24">
        <f t="shared" si="3"/>
        <v>0</v>
      </c>
      <c r="J17" s="24">
        <f t="shared" si="4"/>
        <v>0</v>
      </c>
    </row>
    <row r="18" spans="1:10" x14ac:dyDescent="0.2">
      <c r="A18" s="72"/>
      <c r="B18" s="72"/>
      <c r="C18" s="47"/>
      <c r="D18" s="49"/>
      <c r="E18" s="47"/>
      <c r="F18" s="24">
        <f t="shared" si="0"/>
        <v>0</v>
      </c>
      <c r="G18" s="24">
        <f t="shared" si="1"/>
        <v>0</v>
      </c>
      <c r="H18" s="24">
        <f t="shared" si="2"/>
        <v>0</v>
      </c>
      <c r="I18" s="24">
        <f t="shared" si="3"/>
        <v>0</v>
      </c>
      <c r="J18" s="24">
        <f t="shared" si="4"/>
        <v>0</v>
      </c>
    </row>
    <row r="19" spans="1:10" x14ac:dyDescent="0.2">
      <c r="A19" s="72"/>
      <c r="B19" s="72"/>
      <c r="C19" s="47"/>
      <c r="D19" s="49"/>
      <c r="E19" s="47"/>
      <c r="F19" s="24">
        <f t="shared" si="0"/>
        <v>0</v>
      </c>
      <c r="G19" s="24">
        <f t="shared" si="1"/>
        <v>0</v>
      </c>
      <c r="H19" s="24">
        <f t="shared" si="2"/>
        <v>0</v>
      </c>
      <c r="I19" s="24">
        <f t="shared" si="3"/>
        <v>0</v>
      </c>
      <c r="J19" s="24">
        <f t="shared" si="4"/>
        <v>0</v>
      </c>
    </row>
    <row r="20" spans="1:10" x14ac:dyDescent="0.2">
      <c r="A20" s="72"/>
      <c r="B20" s="72"/>
      <c r="C20" s="47"/>
      <c r="D20" s="49"/>
      <c r="E20" s="47"/>
      <c r="F20" s="24">
        <f t="shared" si="0"/>
        <v>0</v>
      </c>
      <c r="G20" s="24">
        <f t="shared" si="1"/>
        <v>0</v>
      </c>
      <c r="H20" s="24">
        <f t="shared" si="2"/>
        <v>0</v>
      </c>
      <c r="I20" s="24">
        <f t="shared" si="3"/>
        <v>0</v>
      </c>
      <c r="J20" s="24">
        <f t="shared" si="4"/>
        <v>0</v>
      </c>
    </row>
    <row r="21" spans="1:10" x14ac:dyDescent="0.2">
      <c r="A21" s="72"/>
      <c r="B21" s="72"/>
      <c r="C21" s="47"/>
      <c r="D21" s="49"/>
      <c r="E21" s="47"/>
      <c r="F21" s="24">
        <f t="shared" si="0"/>
        <v>0</v>
      </c>
      <c r="G21" s="24">
        <f t="shared" si="1"/>
        <v>0</v>
      </c>
      <c r="H21" s="24">
        <f t="shared" si="2"/>
        <v>0</v>
      </c>
      <c r="I21" s="24">
        <f t="shared" si="3"/>
        <v>0</v>
      </c>
      <c r="J21" s="24">
        <f t="shared" si="4"/>
        <v>0</v>
      </c>
    </row>
    <row r="22" spans="1:10" ht="15" x14ac:dyDescent="0.25">
      <c r="A22" s="86" t="s">
        <v>51</v>
      </c>
      <c r="B22" s="86"/>
      <c r="C22" s="40"/>
      <c r="D22" s="46"/>
      <c r="E22" s="40"/>
      <c r="F22" s="46">
        <f>SUM(F4:F21)</f>
        <v>156940.56</v>
      </c>
      <c r="G22" s="46">
        <f>SUM(G4:G21)</f>
        <v>0</v>
      </c>
      <c r="H22" s="46">
        <f>SUM(H4:H21)</f>
        <v>0</v>
      </c>
      <c r="I22" s="46">
        <f>SUM(I4:I21)</f>
        <v>0</v>
      </c>
      <c r="J22" s="46">
        <f>SUM(J4:J21)</f>
        <v>0</v>
      </c>
    </row>
    <row r="24" spans="1:10" ht="15" x14ac:dyDescent="0.25">
      <c r="A24" s="84" t="s">
        <v>48</v>
      </c>
      <c r="B24" s="84"/>
      <c r="C24" s="84"/>
      <c r="D24" s="84"/>
      <c r="E24" s="84"/>
      <c r="F24" s="84"/>
      <c r="G24" s="84"/>
      <c r="H24" s="84"/>
      <c r="I24" s="84"/>
      <c r="J24" s="84"/>
    </row>
    <row r="26" spans="1:10" x14ac:dyDescent="0.2">
      <c r="A26" s="25"/>
      <c r="B26" s="25"/>
      <c r="C26" s="25"/>
      <c r="D26" s="25"/>
      <c r="E26" s="87" t="s">
        <v>35</v>
      </c>
      <c r="F26" s="58" t="s">
        <v>40</v>
      </c>
      <c r="G26" s="58"/>
      <c r="H26" s="58"/>
      <c r="I26" s="58"/>
      <c r="J26" s="58"/>
    </row>
    <row r="27" spans="1:10" ht="25.5" x14ac:dyDescent="0.2">
      <c r="A27" s="10" t="s">
        <v>4</v>
      </c>
      <c r="B27" s="10"/>
      <c r="C27" s="10" t="s">
        <v>18</v>
      </c>
      <c r="D27" s="10" t="s">
        <v>34</v>
      </c>
      <c r="E27" s="88"/>
      <c r="F27" s="12">
        <f>F3</f>
        <v>2025</v>
      </c>
      <c r="G27" s="12">
        <f>F27+1</f>
        <v>2026</v>
      </c>
      <c r="H27" s="12">
        <f>G27+1</f>
        <v>2027</v>
      </c>
      <c r="I27" s="12">
        <f>H27+1</f>
        <v>2028</v>
      </c>
      <c r="J27" s="12">
        <f>I27+1</f>
        <v>2029</v>
      </c>
    </row>
    <row r="28" spans="1:10" x14ac:dyDescent="0.2">
      <c r="A28" s="72"/>
      <c r="B28" s="72"/>
      <c r="C28" s="47"/>
      <c r="D28" s="49"/>
      <c r="E28" s="24">
        <f>((((D28*2080)*0.0765)+((D28*2080)*0.131)+((D28*2080)*0.038)+IF(D28&gt;0,16350,0)))+(D28*2080)</f>
        <v>0</v>
      </c>
      <c r="F28" s="24">
        <f>IF($F$27&gt;=$C28,$E28,0)</f>
        <v>0</v>
      </c>
      <c r="G28" s="24">
        <f>IF($G$27&gt;=$C28,$E28,0)</f>
        <v>0</v>
      </c>
      <c r="H28" s="24">
        <f>IF($H$27&gt;=$C28,$E28,0)</f>
        <v>0</v>
      </c>
      <c r="I28" s="24">
        <f>IF($I$27&gt;=$C28,$E28,0)</f>
        <v>0</v>
      </c>
      <c r="J28" s="24">
        <f>IF($J$27&gt;=$C28,$E28,0)</f>
        <v>0</v>
      </c>
    </row>
    <row r="29" spans="1:10" x14ac:dyDescent="0.2">
      <c r="A29" s="72"/>
      <c r="B29" s="72"/>
      <c r="C29" s="47"/>
      <c r="D29" s="49"/>
      <c r="E29" s="24">
        <f>((((D29*2080)*0.0765)+((D29*2080)*0.131)+((D29*2080)*0.038)+IF(D29&gt;0,16350,0)))+(D29*2080)</f>
        <v>0</v>
      </c>
      <c r="F29" s="24">
        <f>IF($F$27&gt;=$C29,$E29,0)</f>
        <v>0</v>
      </c>
      <c r="G29" s="24">
        <f t="shared" ref="G29:G37" si="5">IF($G$27&gt;=$C29,$E29,0)</f>
        <v>0</v>
      </c>
      <c r="H29" s="24">
        <f>IF($H$27&gt;=$C29,$E29,0)</f>
        <v>0</v>
      </c>
      <c r="I29" s="24">
        <f>IF($I$27&gt;=$C29,$E29,0)</f>
        <v>0</v>
      </c>
      <c r="J29" s="24">
        <f>IF($J$27&gt;=$C29,$E29,0)</f>
        <v>0</v>
      </c>
    </row>
    <row r="30" spans="1:10" x14ac:dyDescent="0.2">
      <c r="A30" s="72"/>
      <c r="B30" s="72"/>
      <c r="C30" s="47"/>
      <c r="D30" s="49"/>
      <c r="E30" s="24">
        <f>((((D30*2080)*0.0765)+((D30*2080)*0.131)+((D30*2080)*0.038)+IF(D30&gt;0,16350,0)))+(D30*2080)</f>
        <v>0</v>
      </c>
      <c r="F30" s="24">
        <f t="shared" ref="F30:F37" si="6">IF($F$27&gt;=$C30,$E30,0)</f>
        <v>0</v>
      </c>
      <c r="G30" s="24">
        <f t="shared" si="5"/>
        <v>0</v>
      </c>
      <c r="H30" s="24">
        <f t="shared" ref="H30:H37" si="7">IF($H$27&gt;=$C30,$E30,0)</f>
        <v>0</v>
      </c>
      <c r="I30" s="24">
        <f t="shared" ref="I30:I37" si="8">IF($I$27&gt;=$C30,$E30,0)</f>
        <v>0</v>
      </c>
      <c r="J30" s="24">
        <f t="shared" ref="J30:J37" si="9">IF($J$27&gt;=$C30,$E30,0)</f>
        <v>0</v>
      </c>
    </row>
    <row r="31" spans="1:10" x14ac:dyDescent="0.2">
      <c r="A31" s="72"/>
      <c r="B31" s="72"/>
      <c r="C31" s="47"/>
      <c r="D31" s="49"/>
      <c r="E31" s="24">
        <f t="shared" ref="E31:E37" si="10">((((D31*2080)*0.0765)+((D31*2080)*0.131)+((D31*2080)*0.038)+IF(D31&gt;0,16350,0)))+(D31*2080)</f>
        <v>0</v>
      </c>
      <c r="F31" s="24">
        <f t="shared" si="6"/>
        <v>0</v>
      </c>
      <c r="G31" s="24">
        <f t="shared" si="5"/>
        <v>0</v>
      </c>
      <c r="H31" s="24">
        <f t="shared" si="7"/>
        <v>0</v>
      </c>
      <c r="I31" s="24">
        <f t="shared" si="8"/>
        <v>0</v>
      </c>
      <c r="J31" s="24">
        <f t="shared" si="9"/>
        <v>0</v>
      </c>
    </row>
    <row r="32" spans="1:10" x14ac:dyDescent="0.2">
      <c r="A32" s="72"/>
      <c r="B32" s="72"/>
      <c r="C32" s="47"/>
      <c r="D32" s="49"/>
      <c r="E32" s="24">
        <f t="shared" si="10"/>
        <v>0</v>
      </c>
      <c r="F32" s="24">
        <f t="shared" si="6"/>
        <v>0</v>
      </c>
      <c r="G32" s="24">
        <f t="shared" si="5"/>
        <v>0</v>
      </c>
      <c r="H32" s="24">
        <f t="shared" si="7"/>
        <v>0</v>
      </c>
      <c r="I32" s="24">
        <f t="shared" si="8"/>
        <v>0</v>
      </c>
      <c r="J32" s="24">
        <f t="shared" si="9"/>
        <v>0</v>
      </c>
    </row>
    <row r="33" spans="1:10" x14ac:dyDescent="0.2">
      <c r="A33" s="72"/>
      <c r="B33" s="72"/>
      <c r="C33" s="47"/>
      <c r="D33" s="49"/>
      <c r="E33" s="24">
        <f t="shared" si="10"/>
        <v>0</v>
      </c>
      <c r="F33" s="24">
        <f t="shared" si="6"/>
        <v>0</v>
      </c>
      <c r="G33" s="24">
        <f t="shared" si="5"/>
        <v>0</v>
      </c>
      <c r="H33" s="24">
        <f t="shared" si="7"/>
        <v>0</v>
      </c>
      <c r="I33" s="24">
        <f t="shared" si="8"/>
        <v>0</v>
      </c>
      <c r="J33" s="24">
        <f t="shared" si="9"/>
        <v>0</v>
      </c>
    </row>
    <row r="34" spans="1:10" x14ac:dyDescent="0.2">
      <c r="A34" s="72"/>
      <c r="B34" s="72"/>
      <c r="C34" s="47"/>
      <c r="D34" s="49"/>
      <c r="E34" s="24">
        <f t="shared" si="10"/>
        <v>0</v>
      </c>
      <c r="F34" s="24">
        <f t="shared" si="6"/>
        <v>0</v>
      </c>
      <c r="G34" s="24">
        <f t="shared" si="5"/>
        <v>0</v>
      </c>
      <c r="H34" s="24">
        <f t="shared" si="7"/>
        <v>0</v>
      </c>
      <c r="I34" s="24">
        <f t="shared" si="8"/>
        <v>0</v>
      </c>
      <c r="J34" s="24">
        <f t="shared" si="9"/>
        <v>0</v>
      </c>
    </row>
    <row r="35" spans="1:10" x14ac:dyDescent="0.2">
      <c r="A35" s="72"/>
      <c r="B35" s="72"/>
      <c r="C35" s="47"/>
      <c r="D35" s="49"/>
      <c r="E35" s="24">
        <f t="shared" si="10"/>
        <v>0</v>
      </c>
      <c r="F35" s="24">
        <f t="shared" si="6"/>
        <v>0</v>
      </c>
      <c r="G35" s="24">
        <f t="shared" si="5"/>
        <v>0</v>
      </c>
      <c r="H35" s="24">
        <f t="shared" si="7"/>
        <v>0</v>
      </c>
      <c r="I35" s="24">
        <f t="shared" si="8"/>
        <v>0</v>
      </c>
      <c r="J35" s="24">
        <f t="shared" si="9"/>
        <v>0</v>
      </c>
    </row>
    <row r="36" spans="1:10" x14ac:dyDescent="0.2">
      <c r="A36" s="72"/>
      <c r="B36" s="72"/>
      <c r="C36" s="47"/>
      <c r="D36" s="49"/>
      <c r="E36" s="24">
        <f t="shared" si="10"/>
        <v>0</v>
      </c>
      <c r="F36" s="24">
        <f t="shared" si="6"/>
        <v>0</v>
      </c>
      <c r="G36" s="24">
        <f t="shared" si="5"/>
        <v>0</v>
      </c>
      <c r="H36" s="24">
        <f t="shared" si="7"/>
        <v>0</v>
      </c>
      <c r="I36" s="24">
        <f t="shared" si="8"/>
        <v>0</v>
      </c>
      <c r="J36" s="24">
        <f t="shared" si="9"/>
        <v>0</v>
      </c>
    </row>
    <row r="37" spans="1:10" x14ac:dyDescent="0.2">
      <c r="A37" s="72"/>
      <c r="B37" s="72"/>
      <c r="C37" s="47"/>
      <c r="D37" s="49"/>
      <c r="E37" s="24">
        <f t="shared" si="10"/>
        <v>0</v>
      </c>
      <c r="F37" s="24">
        <f t="shared" si="6"/>
        <v>0</v>
      </c>
      <c r="G37" s="24">
        <f t="shared" si="5"/>
        <v>0</v>
      </c>
      <c r="H37" s="24">
        <f t="shared" si="7"/>
        <v>0</v>
      </c>
      <c r="I37" s="24">
        <f t="shared" si="8"/>
        <v>0</v>
      </c>
      <c r="J37" s="24">
        <f t="shared" si="9"/>
        <v>0</v>
      </c>
    </row>
    <row r="38" spans="1:10" ht="15" x14ac:dyDescent="0.25">
      <c r="A38" s="86" t="s">
        <v>5</v>
      </c>
      <c r="B38" s="86"/>
      <c r="C38" s="86"/>
      <c r="D38" s="86"/>
      <c r="E38" s="53">
        <f t="shared" ref="E38:J38" si="11">SUM(E28:E37)</f>
        <v>0</v>
      </c>
      <c r="F38" s="30">
        <f t="shared" si="11"/>
        <v>0</v>
      </c>
      <c r="G38" s="30">
        <f t="shared" si="11"/>
        <v>0</v>
      </c>
      <c r="H38" s="30">
        <f t="shared" si="11"/>
        <v>0</v>
      </c>
      <c r="I38" s="30">
        <f t="shared" si="11"/>
        <v>0</v>
      </c>
      <c r="J38" s="30">
        <f t="shared" si="11"/>
        <v>0</v>
      </c>
    </row>
  </sheetData>
  <sheetProtection algorithmName="SHA-512" hashValue="OH+2iBkbz4VixwQCm1H1DvbcAjeBjcHA2rpo8NLyBSCY0vBUau8RoPmNt2ul13oNqukJPtQ7924CjQISBNA9sg==" saltValue="eINVbacfr2MbZ16EAE0EtA==" spinCount="100000" sheet="1" selectLockedCells="1"/>
  <mergeCells count="35">
    <mergeCell ref="A33:B33"/>
    <mergeCell ref="A31:B31"/>
    <mergeCell ref="A32:B32"/>
    <mergeCell ref="A38:D38"/>
    <mergeCell ref="A34:B34"/>
    <mergeCell ref="A35:B35"/>
    <mergeCell ref="A36:B36"/>
    <mergeCell ref="A37:B37"/>
    <mergeCell ref="A29:B29"/>
    <mergeCell ref="A13:B13"/>
    <mergeCell ref="A10:B10"/>
    <mergeCell ref="A11:B11"/>
    <mergeCell ref="A30:B30"/>
    <mergeCell ref="A19:B19"/>
    <mergeCell ref="A20:B20"/>
    <mergeCell ref="A21:B21"/>
    <mergeCell ref="A22:B22"/>
    <mergeCell ref="A24:J24"/>
    <mergeCell ref="E26:E27"/>
    <mergeCell ref="F26:J26"/>
    <mergeCell ref="A15:B15"/>
    <mergeCell ref="A16:B16"/>
    <mergeCell ref="A17:B17"/>
    <mergeCell ref="A18:B18"/>
    <mergeCell ref="A28:B28"/>
    <mergeCell ref="A1:J1"/>
    <mergeCell ref="A3:B3"/>
    <mergeCell ref="A4:B4"/>
    <mergeCell ref="A5:B5"/>
    <mergeCell ref="A14:B14"/>
    <mergeCell ref="A6:B6"/>
    <mergeCell ref="A7:B7"/>
    <mergeCell ref="A8:B8"/>
    <mergeCell ref="A9:B9"/>
    <mergeCell ref="A12:B12"/>
  </mergeCells>
  <conditionalFormatting sqref="A28:D37">
    <cfRule type="containsBlanks" dxfId="1" priority="3">
      <formula>LEN(TRIM(A28))=0</formula>
    </cfRule>
  </conditionalFormatting>
  <conditionalFormatting sqref="A4:E21">
    <cfRule type="containsBlanks" dxfId="0" priority="1">
      <formula>LEN(TRIM(A4))=0</formula>
    </cfRule>
  </conditionalFormatting>
  <dataValidations count="1">
    <dataValidation type="whole" allowBlank="1" showInputMessage="1" showErrorMessage="1" error="Enter fiscal year between 2025 and 2029" sqref="C4:C21 C28:C37" xr:uid="{00000000-0002-0000-0200-000000000000}">
      <formula1>2025</formula1>
      <formula2>2029</formula2>
    </dataValidation>
  </dataValidations>
  <pageMargins left="0.56000000000000005" right="0.4" top="0.75" bottom="0.75" header="0.3" footer="0.3"/>
  <pageSetup orientation="landscape" r:id="rId1"/>
  <headerFooter>
    <oddHeader>&amp;CFY2012-2016 Capital Improvement Project
Additional Lines</oddHeader>
    <oddFooter>&amp;LUpdated March 2011&amp;RAdditonal Lines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Page 1</vt:lpstr>
      <vt:lpstr>Page 2</vt:lpstr>
      <vt:lpstr>Additional Lines</vt:lpstr>
      <vt:lpstr>'Page 1'!Print_Area</vt:lpstr>
    </vt:vector>
  </TitlesOfParts>
  <Company>Fort Bend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greenmel</dc:creator>
  <cp:lastModifiedBy>Kalkomey, Dusty</cp:lastModifiedBy>
  <cp:lastPrinted>2021-02-24T21:45:32Z</cp:lastPrinted>
  <dcterms:created xsi:type="dcterms:W3CDTF">2011-03-10T22:01:36Z</dcterms:created>
  <dcterms:modified xsi:type="dcterms:W3CDTF">2026-05-01T12:21:27Z</dcterms:modified>
</cp:coreProperties>
</file>